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760" windowWidth="15135" windowHeight="6660"/>
  </bookViews>
  <sheets>
    <sheet name="Isplaćeni" sheetId="7" r:id="rId1"/>
  </sheets>
  <definedNames>
    <definedName name="_xlnm.Print_Area" localSheetId="0">Isplaćeni!$A$1:$G$394</definedName>
    <definedName name="_xlnm.Print_Titles" localSheetId="0">Isplaćeni!$8:$8</definedName>
    <definedName name="treći">#REF!</definedName>
  </definedNames>
  <calcPr calcId="125725"/>
</workbook>
</file>

<file path=xl/calcChain.xml><?xml version="1.0" encoding="utf-8"?>
<calcChain xmlns="http://schemas.openxmlformats.org/spreadsheetml/2006/main">
  <c r="G159" i="7"/>
  <c r="F159"/>
  <c r="E159"/>
  <c r="C159"/>
  <c r="G259"/>
  <c r="F259"/>
  <c r="E259"/>
  <c r="C259"/>
  <c r="G247"/>
  <c r="F247"/>
  <c r="E247"/>
  <c r="C247"/>
  <c r="G299"/>
  <c r="F299"/>
  <c r="E299"/>
  <c r="C299"/>
  <c r="G205"/>
  <c r="F205"/>
  <c r="E205"/>
  <c r="C205"/>
  <c r="G197"/>
  <c r="F197"/>
  <c r="E197"/>
  <c r="C197"/>
  <c r="G183" l="1"/>
  <c r="F183"/>
  <c r="E183"/>
  <c r="C183"/>
  <c r="G342" l="1"/>
  <c r="F342"/>
  <c r="E342"/>
  <c r="C342"/>
  <c r="G226" l="1"/>
  <c r="F226"/>
  <c r="E226"/>
  <c r="C226"/>
  <c r="G290" l="1"/>
  <c r="F290"/>
  <c r="E290"/>
  <c r="C290"/>
  <c r="G369" l="1"/>
  <c r="F369"/>
  <c r="E369" s="1"/>
  <c r="G374" l="1"/>
  <c r="F374"/>
  <c r="E374"/>
  <c r="C374"/>
  <c r="G239" l="1"/>
  <c r="F239"/>
  <c r="E239"/>
  <c r="C239"/>
  <c r="G103"/>
  <c r="E103"/>
  <c r="C103"/>
  <c r="G82" l="1"/>
  <c r="F82"/>
  <c r="E82"/>
  <c r="C82"/>
  <c r="G132" l="1"/>
  <c r="E132"/>
  <c r="C132"/>
  <c r="C388" l="1"/>
  <c r="G388" l="1"/>
  <c r="F388"/>
  <c r="E388"/>
  <c r="G271" l="1"/>
  <c r="G300" s="1"/>
  <c r="F271"/>
  <c r="F300" s="1"/>
  <c r="E271"/>
  <c r="E300" s="1"/>
  <c r="C271"/>
  <c r="C300" s="1"/>
  <c r="F162" l="1"/>
  <c r="G343" l="1"/>
  <c r="F343"/>
  <c r="G260" l="1"/>
  <c r="F260"/>
  <c r="E260"/>
  <c r="C260"/>
  <c r="G33"/>
  <c r="F33"/>
  <c r="E33"/>
  <c r="C33"/>
  <c r="G50" l="1"/>
  <c r="F50"/>
  <c r="E50"/>
  <c r="C50"/>
  <c r="F98" l="1"/>
  <c r="F103" s="1"/>
  <c r="F111" l="1"/>
  <c r="F132" s="1"/>
  <c r="G23" l="1"/>
  <c r="G206" s="1"/>
  <c r="E23"/>
  <c r="E206" s="1"/>
  <c r="C23"/>
  <c r="C206" s="1"/>
  <c r="F12" l="1"/>
  <c r="F23" l="1"/>
  <c r="F206" s="1"/>
  <c r="E343" l="1"/>
  <c r="C343"/>
  <c r="C389" l="1"/>
  <c r="C390" s="1"/>
  <c r="E389"/>
  <c r="E390" s="1"/>
  <c r="F389"/>
  <c r="F390" s="1"/>
  <c r="G389"/>
  <c r="G390" s="1"/>
</calcChain>
</file>

<file path=xl/sharedStrings.xml><?xml version="1.0" encoding="utf-8"?>
<sst xmlns="http://schemas.openxmlformats.org/spreadsheetml/2006/main" count="970" uniqueCount="524">
  <si>
    <t>Red.br.</t>
  </si>
  <si>
    <t>GALA D.O.O.; Bjelovar</t>
  </si>
  <si>
    <t>a) Ulaganje u opremanje objekata za držanje kokoši nesilica, uključujući opremu za sprečavanje širenja ptičjih bolesti;
b) Ulaganje u posebnu opremu za rukovanje i korištenje stajskog gnoja poput tankova za gnoj;
c) Ulaganje u specijaliziranu opremu za transport gnoja;</t>
  </si>
  <si>
    <t>OPG MARIJAN KADIĆ; Gundinci</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</si>
  <si>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tankova za gnoj;
c) Ulaganje u specijaliziranu opremu za transport gnoja;</t>
  </si>
  <si>
    <t>OPG MLADEN KARAVIDOVIĆ; Gundinci</t>
  </si>
  <si>
    <t>M.I. AGRO d.o.o.
Velika Kopanica</t>
  </si>
  <si>
    <t>a) Ulaganje u izgradnju i/ili u rekonstrukciju objekata za skladištenje i sušenje žitarica i uljarica
b) Ulaganje u opremanje objekata za skladištenje i sušenje žitarica i uljarica</t>
  </si>
  <si>
    <t>ZDENKA-MLIJEČNI PROIZVODI d.o.o.
Veliki Zdenci</t>
  </si>
  <si>
    <t>a) Ulaganje u opremanje postojećih objekata za poslovanje s mlijekom;</t>
  </si>
  <si>
    <t>a) Ulaganje u izgradnju i/ili rekonstrukciju objekata za preradu ribe, rakova i živih školjkaša;
a) Ulaganje u opremanje objekata za preradu ribe, rakova i živih školjkaša uključujući opremu za hlađenje, rezanje, sušenje, dimljenje, pakiranje proizvoda i zbrinjavanje nusproizvoda životinjskog podrijetla koji nisu za prehranu ljudi, uključujući i softver;</t>
  </si>
  <si>
    <t>e) Ulaganje u specijaliziranu opremu za transport gnoja;</t>
  </si>
  <si>
    <t>SAMITA- KOMERC d.o.o. ; Koprivnica</t>
  </si>
  <si>
    <t>a) Ulaganje u izgradnju i/ili u rekonstrukciju objekata za držanje kokoši nesilica;
a) Ulaganje u opremanje objekata za držanje kokoši nesilica, uključujući opremu za sprečavanje širenja ptičjih bolesti;</t>
  </si>
  <si>
    <t>OPG MARČETA BRANKO; Špišić Bukovica</t>
  </si>
  <si>
    <t>a) Ulaganje u izgradnju i/ili u rekonstrukciju  objekata za držanje muznih krava unutar prostora farme;
a) Ulaganje u opremanje objekata za  držanje muznih krava unutar prostora farme;
b) Ulaganje u opremanje objekata za proizvodnju mlijeka poput strojeva za mužnju unutar prostora farme;
c) Ulaganje u postrojenja za hlađenje i skladištenje mlijeka unutar prostora farme;
e) Ulaganje u specijaliziranu opremu za transport gnoja;</t>
  </si>
  <si>
    <t>b) Ulaganje u izgradnju i/ili rekonstrukciju objekata za skladištenje voća i povrća;
a) Ulaganje u specijaliziranu opremu za berbu, sortiranje i pakiranje voća i povrća uključujući stolno grožđe;</t>
  </si>
  <si>
    <t>a) Ulaganje u specijaliziranu opremu za berbu, sortiranje i pakiranje voća i povrća uključujući stolno grožđe;
c) Ulaganje u sustav  za zaštitu od tuče na farmi (uključujući računalnu opremu) za voćnjake i stolno grožđe;</t>
  </si>
  <si>
    <t>a) Ulaganje u specijaliziranu opremu za berbu, sortiranje i pakiranje voća i povrća uključujući stolno grožđe;</t>
  </si>
  <si>
    <t>b) Ulaganje u izgradnju i/ili u rekonstrukciju skladišnih kapaciteta za stajski gnoj;
a) Ulaganje u opremanje objekata za držanje kokoši nesilica, uključujući opremu za sprečavanje širenja ptičjih bolesti;</t>
  </si>
  <si>
    <t>VOĆNJAK d.o.o., Ivankovo</t>
  </si>
  <si>
    <t>Poljoprivredni obrt BOKUN, Vuka</t>
  </si>
  <si>
    <t>DESYRE d.o.o., Vidovec</t>
  </si>
  <si>
    <t>a) Ulaganje u rekonstrukciju postojećih klaonica;
a) Ulaganje u opremanje postojećih klaonica;</t>
  </si>
  <si>
    <t xml:space="preserve">OPG BRAČUN BRANKO; Nova Bukovica </t>
  </si>
  <si>
    <t>a) Ulaganje u izgradnju i/ili u rekonstrukciju  objekata za držanje muznih krava unutar prostora farme;
b) Ulaganje u izgradnju i/ili u rekonstrukciju skladišnih kapaciteta  za stajski gnoj;
a) Ulaganje u opremanje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</si>
  <si>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 xml:space="preserve">OPG DODLEK FRANJO;
Belica </t>
  </si>
  <si>
    <t>a) Ulaganje u specijaliziranu opremu za berbu, sortiranje i pakiranje voća i povrća uključujući stolno grožđe;
b) Ulaganje u opremanje objekata za skladištenje voća i povrća;</t>
  </si>
  <si>
    <t>FARMA TOMAŠANCI d.o.o. ; Semeljci</t>
  </si>
  <si>
    <t>d) Ulaganje u posebnu opremu za rukovanje i korištenje  stajskog gnoja poput tankova za gnoj;
e) Ulaganje u specijaliziranu opremu za transport gnoja;</t>
  </si>
  <si>
    <t>MAKLER d.o.o.; Darda</t>
  </si>
  <si>
    <t>a) Ulaganje u opremanje vinarija (oprema za filtriranje, stabilizaciju, linije za punjenje, automatsko etiketiranje i pakiranje);</t>
  </si>
  <si>
    <t>HAMER d.o.o. Čakovec</t>
  </si>
  <si>
    <t>b) Ulaganje u izgradnju objekata za poslovanje s mlijekom;
b) Ulaganje u opremanje objekata za poslovanje s mlijekom;
d) Ulaganje u specijalna vozila za prijevoz sirovog mlijeka;</t>
  </si>
  <si>
    <t>b) Ulaganje u izgradnju i/ili rekonstrukciju objekata za skladištenje voća i povrća;
a) Ulaganje u specijaliziranu opremu za berbu, sortiranje i pakiranje voća i povrća uključujući stolno grožđe;
b) Ulaganje u opremanje objekata za skladištenje voća i povrća</t>
  </si>
  <si>
    <t>OPG Davor Kraljić;
Sveti Đurđ</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</si>
  <si>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t>
  </si>
  <si>
    <t xml:space="preserve">Peradarska farma "Derifaj"; Bjelovar </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</si>
  <si>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t>
  </si>
  <si>
    <t>GARO d.o.o.;
Stobreč</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</si>
  <si>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c) Ulaganje u specijaliziranu opremu za transport gnoja;</t>
  </si>
  <si>
    <t>MIAGRO d.o.o.
Našička Breznica</t>
  </si>
  <si>
    <t>PTO Đurkić;
Slakovci</t>
  </si>
  <si>
    <t>OPG Šilhan Katica,
Garčin</t>
  </si>
  <si>
    <t xml:space="preserve">a) Ulaganje u izgradnju i/ili u rekonstrukciju objekata za držanje svinja unutar prostora farme;
a) Ulaganje u opremanje objekata za držanje svinja unutar prostora za farme; </t>
  </si>
  <si>
    <t>KANAAN d.o.o.
Miholjački Poreč</t>
  </si>
  <si>
    <t>OPG Igor Boštik;
Ivanovo Selo</t>
  </si>
  <si>
    <t>a) Ulaganje u izgradnju i/ili u rekonstrukciju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</si>
  <si>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LUNETA d.o.o. 
Ludbreg</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</si>
  <si>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b) Ulaganje u posebnu opremu za rukovanje i korištenje stajskog gnoja poput tankova za gnoj;
c) Ulaganje u specijaliziranu opremu za transport gnoja;</t>
  </si>
  <si>
    <t>Ribarska zadruga "OMEGA 3";
Kali</t>
  </si>
  <si>
    <t>Bik d.o.o.
Čazma</t>
  </si>
  <si>
    <t>OLASAGASTI d.o.o.
Komiža</t>
  </si>
  <si>
    <t>"KRAPINA" Poljoprivredna zadruga Krapina</t>
  </si>
  <si>
    <t>Hlad d.o.o. 
Slavonski Brod</t>
  </si>
  <si>
    <t>a) Ulaganje u opremanje objekata za preradu voća,povrća, maslina (isključujući maslinovo ulje), aromatičnog, začinskog i ljekovitog bilja i gljiva</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</si>
  <si>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</si>
  <si>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OPG Marko Milas;
Ivanovac</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</si>
  <si>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</si>
  <si>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Nikola Debelec,
Gornji Kraljevec</t>
  </si>
  <si>
    <t>b) Ulaganje u specijaliziranu opremu za berbu, sortiranje i pakiranje voća i povrća uključujući stolno grožđe;
c) Ulaganje u opremanje objekata za skladištenje voća i povrća;</t>
  </si>
  <si>
    <t>OPG Miroslav Kolić,
Jarmina</t>
  </si>
  <si>
    <t>d) Ulaganje u sustav  za zaštitu od tuče na farmi (uključujući računalnu opremu) za voćnjake i stolno grožđe;</t>
  </si>
  <si>
    <t>OPG Mario Di Giusti,
Staro Čiče</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</si>
  <si>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</si>
  <si>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b) Ulaganje u specijaliziranu opremu za berbu, sortiranje i pakiranje voća i povrća uključujući stolno grožđe;</t>
  </si>
  <si>
    <t>Salaš d.o.o.;
Dinjevac</t>
  </si>
  <si>
    <t>a) Ulaganje u izgradnju i/ili rekonstrukciju staklenika/plastenika za proizvodnju voća i povrća;
a) Ulaganje u opremanje  staklenika/plastenika za proizvodnju voća i povrća;
b) Ulaganje u specijaliziranu opremu za berbu, sortiranje i pakiranje voća i povrća uključujući stolno grožđe;</t>
  </si>
  <si>
    <t>a) Ulaganje u izgradnju i/ili rekonstrukciju objekata za preradu ribe, rakova,mekušaca i ostalih vodenih beskralježnjaka;
a) Ulaganje u opremanje objekata za preradu ribe, rakova, mekušaca i ostalih vodenih beskralježnjaka uključujući opremu za hlađenje, rezanje, sušenje, dimljenje, pakiranje proizvoda i zbrinjavanje nusproizvoda , uključujući i softver (ili računalnu opremu);</t>
  </si>
  <si>
    <t>OPG Damir Mesarić;
Belica</t>
  </si>
  <si>
    <t>Poljoprivredni obrt ŠAFARIĆ,
Belica</t>
  </si>
  <si>
    <t xml:space="preserve">a) Ulaganje u izgradnju i/ili rekonstrukciju objekata za preradu ribe, rakova i živih školjkaša;
b) Ulaganje u izgradnju i/ili rekonstrukciju otpremnih centara i/ili centara za pročišćavanje živih školjkaša; </t>
  </si>
  <si>
    <t>Marikomerc d.o.o.
Poličnik</t>
  </si>
  <si>
    <t>a) Ulaganje u izgradnju i/ili rekonstrukciju objekata za preradu ribe, rakova,mekušaca i ostalih vodenih beskralježnjaka;</t>
  </si>
  <si>
    <t>Poljoprivredni proizvođač Anđelko Kozjak;
Belica</t>
  </si>
  <si>
    <t>Gospodarstvo "Kovačić";
Belica</t>
  </si>
  <si>
    <t>Fructus d.o.o.;
Velika Ludina</t>
  </si>
  <si>
    <t>c) Ulaganje u novo podizanje i/ili restrukturiranje i zamjenu postojećih nasada voća i stolnog grožđa 
b) Ulaganje u specijaliziranu opremu za berbu, sortiranje i pakiranje voća i povrća uključujući stolno grožđe;
c) Ulaganje u opremanje objekta za skladištenje voća i povrća
d) Ulaganje u sustav  za zaštitu od tuče na farmi (uključujući računalnu opremu) za voćnjake i stolno grožđe;</t>
  </si>
  <si>
    <t>Obrt Minas Zrno 1,
vl. Zlatica Kvezić,
Ludbreg</t>
  </si>
  <si>
    <t>b) Ulaganje u izgradnju i/ili rekonstrukciju objekata za skladištenje voća i povrća;
b) Ulaganje u specijaliziranu opremu za berbu, sortiranje i pakiranje voća i povrća uključujući stolno grožđe;</t>
  </si>
  <si>
    <t>Fragaria d.o.o.
Zagreb</t>
  </si>
  <si>
    <t>g) Ulaganje u opremanje bioplinskih postrojenja na farmi</t>
  </si>
  <si>
    <t>Glazir d.o.o.;
Rugvica</t>
  </si>
  <si>
    <t>Obrt Vrhovec;
Luka</t>
  </si>
  <si>
    <t>a) Ulaganje u opremanje objekata za  držanje muznih krava i/ili mliječnih ovaca i /ili mliječnih koza unutar prostora farme;
e) Ulaganje u specijaliziranu opremu za transport gnoja;</t>
  </si>
  <si>
    <t>Šafram d.o.o.
Zagreb</t>
  </si>
  <si>
    <t>OPG Milenko Šmida;
Vrbovec</t>
  </si>
  <si>
    <t>a) Ulaganje u izgradnju i/ili u rekonstrukciju  objekata za držanje muznih krava i/ili mliječnih ovaca i/ili mliječnih koza unutar prostora farme;
a) Ulaganje u opremanje objekata za  držanje muznih krava i/ili mliječnih ovaca i /ili mliječnih koza unutar prostora farme;
e) Ulaganje u specijaliziranu opremu za transport gnoja;</t>
  </si>
  <si>
    <t>Iločki podrumi d.d.;
Ilok</t>
  </si>
  <si>
    <t>Pescamar d.o.o.
Rovinj</t>
  </si>
  <si>
    <t>Rigeta d.o.o.
Zagreb</t>
  </si>
  <si>
    <t>PanoniaPig d.o.o., 
Koprivnički Ivanec</t>
  </si>
  <si>
    <t>b) Ulaganje u opremanje klaonica, rasjekaonica, hladnjača, objekata za proizvodnju mljevenog mesa, mesnih pripravaka  i preradu mesa;
e) Ulaganje u opremu za obradu otpadnih voda, filtriranje zraka i rashladne sustave</t>
  </si>
  <si>
    <t>b) Ulaganje u izgradnju klaonica, rasjekaonica, hladnjača, objekata za proizvodnju mljevenog mesa, mesnih pripravaka  i preradu mesa;
b) Ulaganje u opremanje klaonica, rasjekaonica, hladnjača, objekata za proizvodnju mljevenog mesa, mesnih pripravaka  i preradu mesa;</t>
  </si>
  <si>
    <t>a) Ulaganje u izgradnju i/ili u rekonstrukciju objekata za držanje svinja unutar prostora farme;
a) Ulaganje u opremanje objekata za držanje svinja unutar prostora farme; 
b) Ulaganje u posebnu opremu za rukovanje i korištenje stajskog gnoja poput tankova za gnoj;</t>
  </si>
  <si>
    <t>Prvi natječaj (M101,103)</t>
  </si>
  <si>
    <t>Drugi natječaj (M101,103)</t>
  </si>
  <si>
    <t>Treći natječaj (M101,103)</t>
  </si>
  <si>
    <t>Četvrti natječaj (M101,103)</t>
  </si>
  <si>
    <t>UKUPNO 1. NATJEČAJ (M101,103)</t>
  </si>
  <si>
    <t>UKUPNO 2. NATJEČAJ (M101,103)</t>
  </si>
  <si>
    <t>UKUPNO 3. NATJEČAJ (M101,103)</t>
  </si>
  <si>
    <t>UKUPNO 4. NATJEČAJ (M101,103)</t>
  </si>
  <si>
    <t>Farma muznih krava "MALA BRANJEVINA" D.O.O.; Osijek</t>
  </si>
  <si>
    <t>OPG "Guiseppe Lupieri",
Vodnjan</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</si>
  <si>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</si>
  <si>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Prvi natječaj (M302)</t>
  </si>
  <si>
    <t>UKUPNO 1. NATJEČAJ (M302)</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</si>
  <si>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</si>
  <si>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
</t>
  </si>
  <si>
    <t>OPG Marinela Merklin,
Cerovlje</t>
  </si>
  <si>
    <t>Roda plus d.o.o. ,
Gušće</t>
  </si>
  <si>
    <t>OPG Gvido Prister,
Mrežnica</t>
  </si>
  <si>
    <t>OPG Juras Nikola,
Mala Subotica</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</si>
  <si>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</si>
  <si>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Babac Sandra, Poljica</t>
  </si>
  <si>
    <t>Staklarski obrt "Staklorez Šestak", Novi Marof</t>
  </si>
  <si>
    <t xml:space="preserve">a) Ulaganje u izgradnju i/ili rekonstrukciju objekata za uspostavljanje  tradicijskih obrta, uključujući objekte za pakiranje i trženje proizvoda tradicijskih obrta </t>
  </si>
  <si>
    <t>OPG Kostanjevec Goran, Koprivnica</t>
  </si>
  <si>
    <t>Dalmati d.o.o.,
Drniš</t>
  </si>
  <si>
    <t xml:space="preserve">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</si>
  <si>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Cerot d.o.o., Tinjan</t>
  </si>
  <si>
    <t>Svjećarsko - medičarski obrt "Slavica",
Klenovnik</t>
  </si>
  <si>
    <t>a) Ulaganje u izgradnju i/ili rekonstrukciju objekata za uspostavljanje  tradicijskih obrta, uključujući objekte za pakiranje i trženje proizvoda tradicijskih obrta 
b ) Ulaganje u opremanje objekata za uspostavljanje  tradicijskih obrta, uključujući objekte za pakiranje i trženje proizvoda tradicijskih obrta</t>
  </si>
  <si>
    <t>Ranč Barba Tone, obrt za rekreacijsko jahanje vl. Zoran Uravić, Manjadvorci</t>
  </si>
  <si>
    <t>OPG Baldaš,
 vl. Iva Baldaš, Ohnići</t>
  </si>
  <si>
    <t>KOZLOVIĆ OBRT ZA VINOGRADARSTVO, PROIZVODNJU VINA I DESTIL. ALKOHOLNIH PIĆA
Buje</t>
  </si>
  <si>
    <t>Peti natječaj (M101,103)</t>
  </si>
  <si>
    <t>OPG Stjepan Kušec, Gornja Rijeka</t>
  </si>
  <si>
    <t>UKUPNO 5. NATJEČAJ (M101,103)</t>
  </si>
  <si>
    <t>OPG Vlahek Ljubomir ,
Hodošan</t>
  </si>
  <si>
    <t>Farma Tomašanci d.o.o.,
Semeljci</t>
  </si>
  <si>
    <t>EKO INVEST d.o.o.,
Vojnić</t>
  </si>
  <si>
    <t xml:space="preserve">c) Ulaganje u novo podizanje i/ili restrukturiranje i zamjenu postojećih nasada voća i stolnog grožđa </t>
  </si>
  <si>
    <t>OPG Ivica Stančin, Luka Ludbreška</t>
  </si>
  <si>
    <t xml:space="preserve">a) Ulaganje u izgradnju i/ili u rekonstrukciju objekata za držanje svinja unutar prostora farme;
a) Ulaganje u opremanje objekata za držanje svinja unutar prostora farme; </t>
  </si>
  <si>
    <t>OPG Ivo Zelić, Petrijevci</t>
  </si>
  <si>
    <t xml:space="preserve">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</si>
  <si>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KABEL SERVIS 1 d.o.o.,
Vojnić</t>
  </si>
  <si>
    <t>DESYRE d.o.o. , Vidovec</t>
  </si>
  <si>
    <t>OPG Marko Šarčević,
Banfi</t>
  </si>
  <si>
    <t>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</si>
  <si>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a) Ulaganje u izgradnju i/ili rekonstrukciju staklenika/plastenika za proizvodnju voća i povrća;
a) Ulaganje u opremanje  staklenika/plastenika za proizvodnju voća i povrća;</t>
  </si>
  <si>
    <t>Seges d.o.o.,
Županja</t>
  </si>
  <si>
    <t xml:space="preserve">a) Ulaganje u izgradnju i/ili u rekonstrukciju objekata za skladištenje i sušenje žitarica i uljarica
b) Ulaganje u opremanje objekata za skladištenje i sušenje žitarica i uljarica
</t>
  </si>
  <si>
    <t>PUREX d.o.o.,
Hrvace</t>
  </si>
  <si>
    <t>Obiteljski obrt poljoprivredno gospodarstvo "MLAĐAN", Dubrava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</si>
  <si>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farmi (uključujući računalnu opremu) za voćnjake i stolno grožđe;
 </t>
  </si>
  <si>
    <t>OPG Tihomir Perajić,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</si>
  <si>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</si>
  <si>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Puntica d.o.o.,
Vinjerac</t>
  </si>
  <si>
    <t>b) Ulaganje u izgradnju klaonica, rasjekaonica, hladnjača, objekata za proizvodnju mljevenog mesa, mesnih pripravaka  i preradu mesa;
a) Ulaganje u opremanje postojećih klaonica, rasjekaonica, hladnjača, objekata za proizvodnju mljevenog mesa, mesnih pripravaka  i preradu mesa;</t>
  </si>
  <si>
    <t>a) Ulaganje u izgradnju i/ili u rekonstrukciju objekata za skladištenje i sušenje žitarica i uljarica</t>
  </si>
  <si>
    <t>Obrt za proizvodnju i preradu gljiva i trgovinu "Andričić", Bjelovar</t>
  </si>
  <si>
    <t xml:space="preserve">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
</t>
  </si>
  <si>
    <t>Conex Trade d.o.o., Solin</t>
  </si>
  <si>
    <t>Prvi natječaj (M301)</t>
  </si>
  <si>
    <t>Općina Trnava</t>
  </si>
  <si>
    <t>b) Ulaganje u rekonstrukciju lokalnih nerazvrstanih cesta, uključujući pripremne radove, zemljane radove i radove na konstrukciji cestovne površine (sukladno projektnoj dokumentaciji)</t>
  </si>
  <si>
    <t>UKUPNO 1. NATJEČAJ (M301)</t>
  </si>
  <si>
    <t>"Poljo-Davor" d.o.o., Davor</t>
  </si>
  <si>
    <t>a) Ulaganje u izgradnju i/ili u rekonstrukciju objekata za držanje goveda i krava dojilja  unutar prostora farme;
b) Ulaganje u izgradnju i/ili u rekonstrukciju skladišnih kapaciteta za stajski gnoj;
a) Ulaganje u opremanje objekata za držanje  goveda i krava dojilja unutar prostora farme;</t>
  </si>
  <si>
    <t>Općina Magadenovac</t>
  </si>
  <si>
    <t>Općina Podravska Moslavina</t>
  </si>
  <si>
    <t>BOLFAN VINSKI VRH d.o.o. 
Hraščina</t>
  </si>
  <si>
    <t>Općina Barilović</t>
  </si>
  <si>
    <t>a) Ulaganje u izgradnju sustava kanalizacije 
c) Ulaganje u izgradnju sustava za pročišćavanje otpadnih voda</t>
  </si>
  <si>
    <t xml:space="preserve">a) Ulaganje u izgradnju sustava kanalizacije </t>
  </si>
  <si>
    <t>Općina Darda</t>
  </si>
  <si>
    <t>Grad Pazin</t>
  </si>
  <si>
    <t>Šesti natječaj (M101,103)</t>
  </si>
  <si>
    <t>Irida d.o.o., Daruvar</t>
  </si>
  <si>
    <t>b) Ulaganje u izgradnju i/ili u rekonstrukciju skladišnih kapaciteta za stajski gnoj;
c) Ulaganje u specijaliziranu opremu za transport gnoja;</t>
  </si>
  <si>
    <t>UKUPNO 6. NATJEČAJ (M101,103)</t>
  </si>
  <si>
    <t>Proizvodnja konzumnih jaja i trgovina "MALTARIĆ"</t>
  </si>
  <si>
    <t>Abundan d.o.o., Velika Ludina</t>
  </si>
  <si>
    <t>b) Ulaganje u izgradnju i/ili rekonstrukciju objekata za skladištenje voća i povrća;</t>
  </si>
  <si>
    <t>PPO Lješnjak d.o.o.
Orahovica</t>
  </si>
  <si>
    <t>TREŠNJA d.o.o.,
Zemunik</t>
  </si>
  <si>
    <t>Poljoprivredna zadruga Dubrava, Raštane Donje</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</si>
  <si>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</si>
  <si>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a) Ulaganje u izgradnju i/ili rekonstrukciju staklenika/plastenika za proizvodnju voća i povrća;</t>
  </si>
  <si>
    <t>Drugi natječaj (M302)</t>
  </si>
  <si>
    <t>UKUPNO 2. NATJEČAJ (M302)</t>
  </si>
  <si>
    <t>Lenko Uravić, Vinkuran</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</si>
  <si>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</si>
  <si>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DOMAGOJ CESTAR,
Mrzović</t>
  </si>
  <si>
    <t>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</si>
  <si>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Antun Rukavina, Bjelovar</t>
  </si>
  <si>
    <t>b) Ulaganje u specijaliziranu opremu za berbu, sortiranje i pakiranje voća i povrća uključujući stolno grožđe;
d) Ulaganje u sustav  za zaštitu od tuče na farmi (uključujući računalnu opremu) za voćnjake i stolno grožđe;</t>
  </si>
  <si>
    <t>OPG Franjo Stojanović, Babina Greda</t>
  </si>
  <si>
    <t>a) Ulaganje u izgradnju i/ili u rekonstrukciju  objekata za držanje muznih krava i/ili mliječnih ovaca i/ili mliječnih koza unutar prostora farme;
b) Ulaganje u izgradnju i/ili u rekonstrukciju skladišnih kapaciteta  za stajski gnoj;
a) Ulaganje u opremanje objekata za  držanje muznih krava i/ili mliječnih ovaca i /ili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</si>
  <si>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RAŠELJKE d.o.o.,
Novska</t>
  </si>
  <si>
    <t>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</si>
  <si>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Dalmaconsult d.o.o., Omiš</t>
  </si>
  <si>
    <t>Pik Vinkovci d.d., Vinkovci</t>
  </si>
  <si>
    <t>OPG Dražen Bedeković,
Bedenica</t>
  </si>
  <si>
    <t>WEBER TURIST d.o.o.,
Medulin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</si>
  <si>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</si>
  <si>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B.R.B. d.o.o.,
Jasterbarsko</t>
  </si>
  <si>
    <t>Dosa obrt u poljoprivredi,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</si>
  <si>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t>
  </si>
  <si>
    <t>S.I.C. d.o.o., 
Vabriga</t>
  </si>
  <si>
    <t>DAMIR REČIĆ-POLJOPRIVREDNO GOSPODARSTVO REČIĆ,
Oprisavci</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</si>
  <si>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t>
  </si>
  <si>
    <t>Trgovina-Željezo d.o.o., Zagreb</t>
  </si>
  <si>
    <t>PRO EKO d.o.o.,
Bukovica</t>
  </si>
  <si>
    <t>BIOS D.O.O.; Varaždin</t>
  </si>
  <si>
    <t>Klemen obrt za proizvodnj i trgovinu,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</si>
  <si>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b) Ulaganje u posebnu opremu za rukovanje i korištenje stajskog  gnoja poput tankova za gnoj;</t>
  </si>
  <si>
    <t>STOČARSTVO-RATARSTVO d.o.o., Slatina</t>
  </si>
  <si>
    <t xml:space="preserve">b) Ulaganje u izgradnju i/ili u rekonstrukciju skladišnih kapaciteta za stajski gnoj;
c) Ulaganje u specijaliziranu opremu za transport gnoja;
</t>
  </si>
  <si>
    <t>Denis Ivošević,
Novigrad</t>
  </si>
  <si>
    <t>Drugi natječaj (M301)</t>
  </si>
  <si>
    <t>UKUPNO 2. NATJEČAJ (M301)</t>
  </si>
  <si>
    <t>Općina Dobrinj</t>
  </si>
  <si>
    <t>b)Ulaganje u rekonstrukciju lokalnih nerazvrstanih cesta, uključujući pripremne radove, zemljane radove i radove na konstrukciji cestovne površine (sukladno projektnoj dokumentaciji)</t>
  </si>
  <si>
    <t>Višnja Panonia d.o.o., Donji Miholjac</t>
  </si>
  <si>
    <t>OPG BOŽIDAR GLAVAŠ ,
Bizovac</t>
  </si>
  <si>
    <t>OPG Dorkić Darko,
Marijanci</t>
  </si>
  <si>
    <t xml:space="preserve">a) Ulaganje u izgradnju i/ili rekonstrukciju  objekata za preradu, skladištenje, pakiranje i trženje proizvoda ( od mlijeka, mesa, voća i povrća)  na poljoprivrednom gospodarstvu.
b) Ulaganje u opremanje  objekata a za preradu, skladištenje, pakiranje i trženje proizvoda ( od mlijeka, mesa, voća i povrća)  na poljoprivrednom gospodarstvu.
</t>
  </si>
  <si>
    <t>AGROPROTEINKA d.d.,
Sesvetski Kraljevec</t>
  </si>
  <si>
    <t>c) Ulaganje u izgradnju i/ili rekonstrukciju centara (sabirališta) za sakupljanje otpada i nusproizvoda životinjskog podrijetla;
d) Ulaganje u opremanje centara (sabirališta) za sakupljanje otpada i nusproizvoda životinjskog podrijetla;</t>
  </si>
  <si>
    <t>BARANJSKI VOĆNJACI d.o.o.,
Kneževi Vinogradi</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</si>
  <si>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</si>
  <si>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Agrolaguna d.d., Poreč</t>
  </si>
  <si>
    <t xml:space="preserve">a) Ulaganje u rekonstrukciju postojećih objekata za poslovanje s mlijekom;
a) Ulaganje u opremanje postojećih objekata za poslovanje s mlijekom;
f) Ulaganje u opremu za obradu otpadnih voda, filtriranje zraka i rashladne sustave </t>
  </si>
  <si>
    <t xml:space="preserve">d) ulaganja u restrukturiranje i zamjenu postojećih nasada vinskih kultivara grožđa i maslina;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</si>
  <si>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ZORKOVAC d.o.o., 
Zagreb</t>
  </si>
  <si>
    <t>Sedmi natječaj (M101,103)</t>
  </si>
  <si>
    <t>UKUPNO 7. NATJEČAJ (M101,103)</t>
  </si>
  <si>
    <t>SARDINA d.o.o.,
Postira</t>
  </si>
  <si>
    <t>a) Ulaganje u opremanje objekata za preradu ribe, rakova, mekušaca i ostalih vodenih beskralježnjaka uključujući opremu za hlađenje, rezanje, sušenje, dimljenje, pakiranje proizvoda i zbrinjavanje nusproizvoda , uključujući i softver (ili računalnu opremu);</t>
  </si>
  <si>
    <t>Općina Veliki Bukovec</t>
  </si>
  <si>
    <t>Općina Lupoglav</t>
  </si>
  <si>
    <t xml:space="preserve">c) Ulaganje u izgradnju sustava za pročišćavanje otpadnih voda
b) Ulaganje u kupnju opreme i strojeva koji su sastavni dio projekta, uključujući hardver i softver za sustav pročišćavanja otpadnih voda
</t>
  </si>
  <si>
    <t>Grad Senj</t>
  </si>
  <si>
    <t>Općina Cerovlje</t>
  </si>
  <si>
    <t xml:space="preserve">a) Ulaganje u izgradnju i/ili u rekonstrukciju objekata za držanje svinja unutar prostora farme;
b) Ulaganje u izgradnju i/ili u rekonstrukciju skladišnih kapaciteta za stajski gnoj;
a) Ulaganje u opremanje objekata za držanje svinja unutar prostora za farme; </t>
  </si>
  <si>
    <t>Grad Kastav</t>
  </si>
  <si>
    <t>Općina Kršan</t>
  </si>
  <si>
    <t>Općina Blato</t>
  </si>
  <si>
    <t>KANAAN d.o.o.
Donji Miholjac</t>
  </si>
  <si>
    <t>FARMA MUZNIH KRAVA "MALA BRANJEVINA" D.O.O.; Osijek</t>
  </si>
  <si>
    <t>Općina Sveti Lovreč</t>
  </si>
  <si>
    <t>Stella mediteranea d.o.o.; Split</t>
  </si>
  <si>
    <t>PROZORJE-VOĆE d.o.o,
Zagreb</t>
  </si>
  <si>
    <t>RIZMAN d.o.o.,
Klek</t>
  </si>
  <si>
    <t>Treći natječaj (M302)</t>
  </si>
  <si>
    <t>UKUPNO 3. NATJEČAJ (M302)</t>
  </si>
  <si>
    <t>MARKO RADOLA,
Barban</t>
  </si>
  <si>
    <t>Grad Lipik</t>
  </si>
  <si>
    <t>a) Ulaganje u izgradnju sustava kanalizacije
c) Ulaganje u izgradnju sustava za pročišćavanje otpadnih voda</t>
  </si>
  <si>
    <t>Općina Gračišće</t>
  </si>
  <si>
    <t>IME I PREZIME KORISNIKA</t>
  </si>
  <si>
    <t xml:space="preserve">PRIORITET I MJERA </t>
  </si>
  <si>
    <t>TIP ULAGANJA/IME PROJEKTA</t>
  </si>
  <si>
    <t>UKUPNI IZNOS ULAGANJA (HRK)</t>
  </si>
  <si>
    <t xml:space="preserve"> UKUPNI IZNOS POTPORE (HRK)</t>
  </si>
  <si>
    <t>UDIO FINANCIRANJA ZAJEDNICE (HRK)</t>
  </si>
  <si>
    <t>1/101</t>
  </si>
  <si>
    <t>1/103</t>
  </si>
  <si>
    <t>3/301</t>
  </si>
  <si>
    <t>ARBUSTA SOL d.o.o.,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</si>
  <si>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</si>
  <si>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Općina Gradište</t>
  </si>
  <si>
    <t>Općina Tinjan</t>
  </si>
  <si>
    <t>UGOSTITELJSKI OBRT "MAJOR" VL. ELIO MARAS,
Marasi</t>
  </si>
  <si>
    <t>OPG GORAN JANKOV,
Ogulin</t>
  </si>
  <si>
    <t>JASENSKA d.o.o., Opuzen</t>
  </si>
  <si>
    <t>HELLEA d.o.o.,
Zagreb</t>
  </si>
  <si>
    <t>AGROPOL d.o.o.,
Vrbnik</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</si>
  <si>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</si>
  <si>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INVENTIVNA RJEŠENJA d.o.o.,
Velika Gorica</t>
  </si>
  <si>
    <t>TOMISLAV RUBINIĆ,
Labin</t>
  </si>
  <si>
    <t>Općina Ferdinandovac</t>
  </si>
  <si>
    <t>Općina Marijanci</t>
  </si>
  <si>
    <t>NATURA INVEST d.o.o.,
Krnjak</t>
  </si>
  <si>
    <t>KERASAN d.o.o.,
Gornji Skrad</t>
  </si>
  <si>
    <t>OPG MATO PIPUNIĆ,
Kopačevo</t>
  </si>
  <si>
    <t>c) Ulaganje u novo podizanje i/ili restrukturiranje i zamjenu postojećih nasada voća i stolnog grožđa 
d) ulaganja u restrukturiranje i zamjenu postojećih nasada vinskih kultivara grožđa i maslina;</t>
  </si>
  <si>
    <t>VRTOVI VOĆA d.o.o.,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</si>
  <si>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</si>
  <si>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JERKOVIĆ d.o.o.,
Krnjak</t>
  </si>
  <si>
    <t>OPG "Košić Milan",
Vidovec</t>
  </si>
  <si>
    <t>Općina Cestica</t>
  </si>
  <si>
    <t>Grad Ilok</t>
  </si>
  <si>
    <t>SAVA PARK d.o.o.,
Zagreb</t>
  </si>
  <si>
    <t>b) Ulaganje u opremanje objekata za skladištenje voća i povrća;
c) Ulaganje u sustav  za zaštitu od tuče na farmi (uključujući računalnu opremu) za voćnjake i stolno grožđe;</t>
  </si>
  <si>
    <t>IGO-MAT d.o.o.,
Samobor</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</si>
  <si>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
e) Ulaganje u opremu za obradu otpadnih voda, filtriranje zraka i rashladne sustave</t>
  </si>
  <si>
    <t>OPG STIPO VELIKANOVIĆ,
Trnjani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</si>
  <si>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</si>
  <si>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JAGODAR HB d.o.o.,
Donja Lomnica</t>
  </si>
  <si>
    <t xml:space="preserve">KOVAČIĆ GOSPODARSTVO,
Belica
</t>
  </si>
  <si>
    <t>ADRIATIC COR INVEST d.o.o.,
Vojnić</t>
  </si>
  <si>
    <t>PA-VITA d.o.o.,
Sesvete</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</si>
  <si>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</si>
  <si>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POLJOPRIVREDNA ZADRUGA BRANITELJA ZLATNI VRTOVI- Virovitica</t>
  </si>
  <si>
    <t>Osmi natječaj (M101,103)</t>
  </si>
  <si>
    <t>UKUPNO 8. NATJEČAJ (M101,103)</t>
  </si>
  <si>
    <t>HERBEA d.o.o.,
Špišić Bukovica</t>
  </si>
  <si>
    <t>KRAUTHAKER d.o.o.,
Kutjevo</t>
  </si>
  <si>
    <t>OPG FRANE IVKOVIĆ,
Zagreb</t>
  </si>
  <si>
    <t>OPG Borojević Dobrivoj; Dežanovec</t>
  </si>
  <si>
    <t>PERUTNINA PTUJ PIPO d.o.o.,
Čakovec</t>
  </si>
  <si>
    <t>e) Ulaganje u opremu za obradu otpadnih voda, filtriranje zraka i rashladne sustave</t>
  </si>
  <si>
    <t>Arbacommerce d.o.o.; Zadar</t>
  </si>
  <si>
    <t>Krmiva d.o.o.; Zagreb</t>
  </si>
  <si>
    <t xml:space="preserve"> ZAJEDNIČKI UGOSTITELJSKI OBRT I PROIZVODNJA BAKALARA "MILENA";Višnjan</t>
  </si>
  <si>
    <t>PALEKA, Mesarsko-trgovački obrt; Zemunik donji</t>
  </si>
  <si>
    <t>Branimir Kardum</t>
  </si>
  <si>
    <t>PEKARA POKUPIĆ VL. ZDRAVKO POKUPIĆ,
Vukosavljevica</t>
  </si>
  <si>
    <t xml:space="preserve">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t>
  </si>
  <si>
    <t>Općina Klakar</t>
  </si>
  <si>
    <t>a) Ulaganje u izgradnju lokalnih nerazvrstanih cesta, uključujući pripremne radove, zemljane radove i radove na konstrukciji cestovne površine (sukladno projektnoj dokumentaciji)</t>
  </si>
  <si>
    <t>Općina Mali Bukovec</t>
  </si>
  <si>
    <t>OPG Milorad Mraović,
Gvozd</t>
  </si>
  <si>
    <t>OPG JOZO SREMAC,
Koritna</t>
  </si>
  <si>
    <t>a) Ulaganje u izgradnju i/ili u rekonstrukciju objekata za tov goveda i držanje krava dojilja (sustav krava-tele)  unutar prostora farme
a) Ulaganje u opremanje objekata za tov goveda i držanje krava dojilja (sustav krava-tele)  unutar prostora farme</t>
  </si>
  <si>
    <t>OPG Šarkezi Tihomir, Šodolovci</t>
  </si>
  <si>
    <t>3/302</t>
  </si>
  <si>
    <t>ŽITO d.o.o.,
Osijek</t>
  </si>
  <si>
    <t>c) Ulaganje u specijaliziranu opremu za transport gnoja;</t>
  </si>
  <si>
    <t>RICARDO d.o.o.
Darda</t>
  </si>
  <si>
    <t>a) Ulaganje u opremanje objekata za preradu (konzerviranje, sušenje, zamrzavanje) voća,povrća, maslina (isključujući maslinovo ulje), aromatičnog, začinskog i ljekovitog bilja i gljiva</t>
  </si>
  <si>
    <t>OPG STIPE MIHALJ,
Našice</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</si>
  <si>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</si>
  <si>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Općina Viljevo</t>
  </si>
  <si>
    <t>a)  Ulaganje u izgradnju lokalnih nerazvrstanih cesta, uključujući pripremne radove, zemljane radove i radove na konstrukciji cestovne površine (sukladno projektnoj dokumentaciji)
b)Ulaganje u rekonstrukciju lokalnih nerazvrstanih cesta, uključujući pripremne radove, zemljane radove i radove na konstrukciji cestovne površine (sukladno projektnoj dokumentaciji)</t>
  </si>
  <si>
    <t>OPG MLADEN MIHALJ,
Našiće</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</si>
  <si>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</si>
  <si>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OBRT POLJOPRIVREDNI PROIZVOĐAČ ZLATKO VINKOVIĆ,
Belica</t>
  </si>
  <si>
    <t>IMPULSCOMMERCE d.o.o.,
Zagreb</t>
  </si>
  <si>
    <t>VINOGRADI VOLAREVIĆ d.o.o.,  Vid</t>
  </si>
  <si>
    <t>OPG IVAN KVETEK,
Valpovo</t>
  </si>
  <si>
    <t>a) Ulaganje u izgradnju i/ili u rekonstrukciju objekata za držanje muznih krava, mliječnih ovaca i mliječnih koza unutar prostora farme
a) Ulaganje u opremanje objekata za držanje muznih krava, mliječnih ovaca i  mliječnih koza unutar prostora farme
e) Ulaganje u specijaliziranu opremu za transport gnoja;</t>
  </si>
  <si>
    <t>POLJOPRIOVREDNI OBRT DOMI VL. TOMISLAV ŠPEHAR,
Zapolje</t>
  </si>
  <si>
    <t>b) Ulaganje u izgradnju i/ili u rekonstrukciju skladišnih kapaciteta za stajski gnoj;
b) Ulaganje u posebnu opremu za rukovanje i korištenje stajskog gnoja poput tankova za gnoj
c) Ulaganje u specijaliziranu opremu za transport gnoja;</t>
  </si>
  <si>
    <t>Z.U.R.K. d.o.o., Rijeka</t>
  </si>
  <si>
    <t xml:space="preserve">TVORNICA STOČNE HRANE d.d., Čakovec </t>
  </si>
  <si>
    <t>Poljoprivredni obrt ZORA,
Sveti Đurađ</t>
  </si>
  <si>
    <t>VINOGRADARSTVO-PODRUMARSTVO "CMREČNJAK",
Sveti Urban</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</si>
  <si>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t>
  </si>
  <si>
    <t>AGRO-ORE d.o.o.,
Mali Bukovec</t>
  </si>
  <si>
    <t>BUDIMCI d.o.o.,
Budimci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</si>
  <si>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</si>
  <si>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PROIZVODNJA POLJOPRIVREDNIH PROIZVODA JURICA CAFUK,
Vidovec</t>
  </si>
  <si>
    <t>PROIZVODNJA JURIŠIĆ d.o.o.,
Donja Zelina</t>
  </si>
  <si>
    <t>OPG Dejan Obadić, Belica</t>
  </si>
  <si>
    <t>VRANA d.o.o.,
Biograd na Moru</t>
  </si>
  <si>
    <t>a) Ulaganje u opremanje objekata za držanje kokoši nesilica i uzgoj pilenki lake linije, uključujući opremu za sprečavanje širenja ptičjih bolesti;</t>
  </si>
  <si>
    <t>Prvi natječaj (M501)</t>
  </si>
  <si>
    <t>UKUPNO 1. NATJEČAJ (M501)</t>
  </si>
  <si>
    <t>Ministarstvo poljoprivrede, Uprava ruralnog razvoja, EU i međunarodne suradnje</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</si>
  <si>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</si>
  <si>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PRIMORAC, obrt za poljoprivredu, trgovinu i usluge, vl. Vinko Primorac, Vođinci</t>
  </si>
  <si>
    <t>Sudjelovanje na 16. sastanku Odbora stručnjaka za evaluaciju Programa RR u Briselu 19.6.2013</t>
  </si>
  <si>
    <t>OPG Cafuk Tomica, Vidovec</t>
  </si>
  <si>
    <t>Prvi natječaj (M202)</t>
  </si>
  <si>
    <t>UKUPNO 1. NATJEČAJ (M202)</t>
  </si>
  <si>
    <t>LAG Moslavina</t>
  </si>
  <si>
    <t>LAG Podravina</t>
  </si>
  <si>
    <t>LAG - Una</t>
  </si>
  <si>
    <t>LAG Papuk-Krndija</t>
  </si>
  <si>
    <t>LAG Bilogora Papuk</t>
  </si>
  <si>
    <t>LAG Istočna Istra</t>
  </si>
  <si>
    <t>LAG Izvor</t>
  </si>
  <si>
    <t xml:space="preserve">LAG Papuk </t>
  </si>
  <si>
    <t>LAG Karašica</t>
  </si>
  <si>
    <t>LAG Središnja Istra</t>
  </si>
  <si>
    <t>LAG Baranja</t>
  </si>
  <si>
    <t>LAG Vinodol</t>
  </si>
  <si>
    <t>LAG Srijem</t>
  </si>
  <si>
    <t>LAG Zrinska Gora-Turopolje</t>
  </si>
  <si>
    <t>LAG Krka</t>
  </si>
  <si>
    <t>LAG Vallis Colapis</t>
  </si>
  <si>
    <t>LAG Šumanovci</t>
  </si>
  <si>
    <t>LAG Laura</t>
  </si>
  <si>
    <t>LAG Zeleni Trokut</t>
  </si>
  <si>
    <t>LAG Zapadna Slavonija</t>
  </si>
  <si>
    <t>LAG Škoji</t>
  </si>
  <si>
    <t>LAG Adrion</t>
  </si>
  <si>
    <t>LIKAPROMET d.o.o.,
Plaški</t>
  </si>
  <si>
    <t>a) Ulaganje u izgradnju i/ili rekonstrukciju kapaciteta za uzgoj  slatkovodne ribe</t>
  </si>
  <si>
    <t>LAG Cetinska Krajina</t>
  </si>
  <si>
    <t>LAG Frankopan</t>
  </si>
  <si>
    <t>LAG Posavina</t>
  </si>
  <si>
    <t>2/202</t>
  </si>
  <si>
    <t xml:space="preserve">LAG 5 </t>
  </si>
  <si>
    <t>LAG Međimurski doli i bregi</t>
  </si>
  <si>
    <t>Sastanci upravljačkog odbora nacionalne ruralne mreže</t>
  </si>
  <si>
    <t>SVEUKUPNO (M501):</t>
  </si>
  <si>
    <t>Radionica"Priprema za izradu prijava za 2. Natječaj - Mjera 202" namijenjena je potencijalnim LAG-ovima i lokalnim partnerstvima u Biogradu n/M. Smještaj je organiziran u hotelu Ilirija (Ilirija d.d. za ugostiteljstvo i turizam, Tina Ujevića 7, 23210 Biograd n/M). Radionice će se održavati u konferencijskoj dvorani koja nam je ustupljena bez naknade kao i korištenje tehničke opreme.
Događaj organizira Ministarsvo poljoprivrede u suradnji s LEADER Mrežom Hrvatske, s ciljem umrežavanja LAG-ova, pripremom za prijavu na 2. natječaj za dodjelu sredstava, izrade LRS i sl. U sklopu radionice organizirana je tematska večer s video projekcijama  o projektima LAG-ova te ruralnom razvoju u RH i susjednim državama. 
Planirano je sudjelovanje 73 predstavnika hrvatskih LAG-ova, 5 predstavnika Ministarstva poljoprivrede/Upravne direkcije i 3 predstavnika LEADER mreže Hrvatske.</t>
  </si>
  <si>
    <t>OPG DUŽAIĆ ZORA,
Komin</t>
  </si>
  <si>
    <t>Program predavanja "Jačanje svijesti regionalnih i lokalnih dionika" održat će se 11. i 12. rujna 2013. u Pločama i Imotskom. Predavanja se provode u organizaciji Ministarstva regionalnog razvoja i fondova Europske unije. Glavna aktivnost predavanja odnosi se na podizanje svijesti šire javnosti i potencijalnih korisnika o mjerama Programa ruralnog razvoja, stvaranja daljnje kontinuirane podrške u smislu sufinanciranja projekata ruralnog razvoja iz sredstava IPARD programa, rezultate dosadašnjih natječaja, primjere iz prakse te mogućnosti ulaganja kroz IPARD program.</t>
  </si>
  <si>
    <t>Sudjelovanje na 17.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</si>
  <si>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Sudjelovanje na radionici LeaderFEST 2013 u Češkoj. Događaj organizira Nacionalna ruralna mreža Republike Češke, s ciljem poboljšanja razmjene znanja i iskustava te predstavkjanja primjera dobre prakse u provođenju Leader pristupa.
Planirano je sudjelovanje četiri predstavnika hrvatskih LAG-ova i jednog predstavnika Ministarstva poljoprivrede/Upravne direkcije.</t>
  </si>
  <si>
    <t>Od 1. srpnja 2013. za sve nabave roba i usluga koje se financiraju sredstvima mjere 501 IPARD programa (Tehnička pomoć) provodi se postupak javne nabave sukladno nacionalnom zakonodavstvu. Budući da je do sada javna nabava vršena po pravilima PRAG procedura potrebno je educirati djelatnike Odjela za promidžbu EU programa za ruralni razvoj i tehničku pomoć o novim procedurama kako bi se moglo nastaviti s provedbom mjere 501 IPARD programa iz koje su još uvijek neiskorištena značajna sredstva.</t>
  </si>
  <si>
    <t>OBRT ZA POLJOPRIVREDNU PROIZVODNJU FARMA JOZIĆ
Bukovlje</t>
  </si>
  <si>
    <t xml:space="preserve">Ministarstvo poljoprivrede u suradnji s veleposlanstvom Republike Francuske u republici Hrvatskoj organizira jednodnevnu radionicu o LEADER pristupu. Cilj radionice je upoznati predstavnike LAG-ova u Hrvatskoj sa stanjem provedbe LEADER pristupa u Hrvatskoj i Francuskoj. Radni jezici radionice su hrvatski i francuski. Veleposlanstvo Republike Francuske u RH sufinancira troškove prevoditelja, smještaja stručnjaka i predavača iz Francuske. </t>
  </si>
  <si>
    <t>Sudjelovanje na LEADER pododboru (LEADER Subcomitte 11th meeting) i radionici Europske mreže za ruralni razvoj (Financing for LEADER/CLLD:Oportunities and relevant practices) od 11. do 12. studenog 2013. u Albert Borschette centru, Rue Froissart 36 - 1040 Bruxelles</t>
  </si>
  <si>
    <t>Ministarstvo poljoprivrede ima potrebu za izradom promo materijala s logom IPARD programa. Materijali bi bili podijeljeni članovima Odbora  za praćenje na sjednici 28. studenog 2013., a ostatak tiskanog promo mateijala bi se koristio za buduće promidžbene aktivnosti. Ovom nabavom izvršio bi se tisak riječi "IPARD HRVATSKA" i loga EU na kompletima drvenih olovaka (2komada u kartonskom omotu), USB sticku, rokovniku - bilježnici spiralnog uveza, kemijskim olovkama te ruksacima u koje će biti umetnuti materijali za članove MC-a</t>
  </si>
  <si>
    <t>SVEUKUPNO (M202):</t>
  </si>
  <si>
    <t>Sudjelovanje na 18. sastanku Odbora stručnjaka za evaluaciju Programa ruralnog razvoja koji će se održati 18. studenog 2013. godine u Brusselesu. Odbor stručnjaka za evaluaciju Programa mreže ruralnog razvoja prati rad Mreže stručnjaka za evaluaciju vezano uz razmjenu znanja i uspostavu najboljih praksi u evaluaciji politika ruralnog razvoja. Hrvatsku će na istoimenom sastanku Odbora predstavljati jedan (1) predstavnik, Ranko Glumac iz Službe za programiranje, praćenje, evaluaciju i promidžbu EU programa ruralnog razvoja / Odjel za programiranje, praćenje i procjenu EU programa za ruralni razvoj</t>
  </si>
  <si>
    <t>Treći natječaj (M301)</t>
  </si>
  <si>
    <t>UKUPNO 3. NATJEČAJ (M301)</t>
  </si>
  <si>
    <t>Općina Tar-Vabriga-Torre-Abrega</t>
  </si>
  <si>
    <t>STELLA MEDITERRANEA d.o.o., Klis</t>
  </si>
  <si>
    <t xml:space="preserve">a) Ulaganje u izgradnju i/ili rekonstrukciju objekata za preradu (konzerviranje, sušenje, zamrzavanje) voća, povrća, maslina (isključujući maslinovo ulje), aromatičnog, začinskog i ljekovitog bilja i gljiva
b)Ulaganje u izgradnju postrojenja za proizvodnju energije iz obnovljivih izvora
a) Ulaganje u opremanje objekata za preradu (konzerviranje, sušenje, zamrzavanje) voća,povrća, maslina (isključujući maslinovo ulje), aromatičnog, začinskog i ljekovitog bilja i gljiva
</t>
  </si>
  <si>
    <t>Četvrti natječaj (M302)</t>
  </si>
  <si>
    <t>UKUPNO 4. NATJEČAJ (M302)</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</si>
  <si>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t>
  </si>
  <si>
    <t>RIZMAN d.o.o., Klek</t>
  </si>
  <si>
    <t xml:space="preserve">
b)Ulaganje u opremu za preradu grožđa, proizvodnju, čuvanje i trženje vina u vinarijama
b)Ulaganje u opremu za obradu otpadnih voda, filtriranje zraka i rashladne sustave</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</si>
  <si>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</si>
  <si>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 xml:space="preserve">a) Ulaganje u izgradnju i/ili rekonstrukciju postrojenja za korištenje obnovljivih izvora energije 
b) Ulaganje u opremanje postrojenja za korištenje obnovljivih izvora energije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</si>
  <si>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15. i 16. broj časopisa "EU Rural Review" na hrvatski jezik. Navedeni prijevod će se naručitelju dostaviti u elektronskom obliku.</t>
  </si>
  <si>
    <t>PPK Karlovačka mesna industrija d.d.
Karlovac</t>
  </si>
  <si>
    <t>a) Ulaganje u opremanje postojećih klaonica, rasjekaonica, hladnjača, objekata za proizvodnju mljevenog mesa, mesnih pripravaka  i preradu mesa;</t>
  </si>
  <si>
    <t>TRGOVINA I POLJOPRIVREDNA PROIZVODNJA "VARGEK", DRAGUTIN VARGEK,
Domašinec</t>
  </si>
  <si>
    <t xml:space="preserve">a) Ulaganje u izgradnju i/ili rekonstrukciju objekata za preradu ribe, rakova,mekušaca i ostalih vodenih beskralježnjaka;
c) Ulaganje u opremu za obradu otpadnih voda, filtriranje zraka i rashladne sustave
</t>
  </si>
  <si>
    <t>LAG Bosutski niz</t>
  </si>
  <si>
    <t>Izrada modela izdvajanja ruralnih područja za potrebe praćenja utjecaja mjera ruralnog razvoja u Hrvatskoj</t>
  </si>
  <si>
    <t>Sudjelovanje 55. sudionika, imenovanih članova Odbora, predstavnika UD, misije RH pri EU, Nacionalnog fonda, NIPAK, NDO i IA na 12. sjednici Odbora za praćenje u Splitu</t>
  </si>
  <si>
    <t>MARINADA d.o.o., Slatina</t>
  </si>
  <si>
    <t xml:space="preserve">Ministarstvo poljoprivrede, Uprava za upravljanje EU fondom za ruralni razvoj, EU i međunarodnu suradnju, ima potrebu za nabavom uredskog materijala tj. uredske opreme radi potreba seminara, treninga, radionica i studijskih putovanja o IPARD-u i programu ruralnog razvoja. </t>
  </si>
  <si>
    <t>ENERGIJA KRIVAK d.o.o.,
Koprivnica</t>
  </si>
  <si>
    <t xml:space="preserve">a) Ulaganje u izgradnju i/ili rekonstrukciju postrojenja za korištenje obnovljivih izvora energije </t>
  </si>
  <si>
    <t>SUPERPRINT d.o.o.,
Koprivnica</t>
  </si>
  <si>
    <t>Predstavljanje mjera 101 i 103 IPARD programa i najava IPARD natječaja u 2014. godini. Ministarstvo poljoprivrede, Uprava za upravljanje EU fondom za ruralni razvoj, EU i međunarodnu suradnju, planira održati predstavljanje mjera 101 i 103 te najaviti raspisivanje natječaja za istoimene mjere. Sudionici će biti upoznati s navedenim mjerama i natječajima u predstojećoj 2014. godini.</t>
  </si>
  <si>
    <t>LAG Marinianis</t>
  </si>
  <si>
    <t>LAG Virovitički prsten</t>
  </si>
  <si>
    <t>Općina Semeljci</t>
  </si>
  <si>
    <t>LAG Lika</t>
  </si>
  <si>
    <t>LAG Vuka-Dunav</t>
  </si>
  <si>
    <t>LAG Sjeverozapad</t>
  </si>
  <si>
    <t>LAG Mareta</t>
  </si>
  <si>
    <t>LAG Neretva</t>
  </si>
  <si>
    <t>LAG Južna Istra</t>
  </si>
  <si>
    <t xml:space="preserve">b) Ulaganje u opremanje postrojenja za korištenje obnovljivih izvora energije </t>
  </si>
  <si>
    <t>LAG Dinara 1831</t>
  </si>
  <si>
    <t>POLJO-POSAVEC d.o.o. Dunjkovec</t>
  </si>
  <si>
    <t>AFRODITA d.o.o., Split</t>
  </si>
  <si>
    <t xml:space="preserve">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</si>
  <si>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Sudjelovanje na radionici "Climate change mitigation and adaption in RDPs-assessing the scope  and measuring the outcomes" koja će se održati od 10. do 11. veljače 2014. godine - Larnaca, Cipar. Radionicu organizira Europska evaluacijska mreža za ruralni razvoj koja je sastavni dio Europske mreže za ruralni razvoj (ENRD). Radionica je namijenjena djelatnicima Upravnih direkcija, evaluatorima te znanstvenoj zajednici. Hravtsku će na radionici predstavljati dva (2) predstavnika, Ranko Glumac iz Službe za programiranje, praćenje, evaulaciju i promidžbu EU programa ruralnog razvoja/Odjel za programiranje, praćenje i procjenu  EU programa za ruralni razvoj i Andreja Čakija iz Službe za razvoj ruralnih područja/Odjel za upravljanje resursima. Teme radionice biti će: 
-Razmjena dobrih praksi i iskustva u ublažavanju i prilagodbi klimatskim promjenama kroz poljoprivredu i šumarstvo
-Identificiranje učinkovitih pristupa evaulacije mjera Programa ruralnog razvoja 2007 - 2013. koje su vezane uz ublažavanje i prilagodbu klimatskim promjenama
-Pregled glavnih izazova i rješenja pri evaluaciji mjera koje su vezane uz ublažavanje i prilagodbu klimatskim promjenama.
Donijeti zaključke o evaulaciji doprinosa mjera Programa ruralnog razvoja za razdoblje 2014. - 2020. vezanih uz učinkovito i djelotvorno ublažavanje i prilagodbu klimatskim promjenama.</t>
  </si>
  <si>
    <t>Ministarstvo poljoprivrede organizira radionicu "Provedba LEADER pristupa u RH" koja će se održati 10. veljače 2014. od 10:30 do 16:00 sati. Sudionici radionice su predstavnici hrtvatskih LAG-ova na spomenutoj radionici LAG-ovi će biti upoznati s novim Programom ruralnog razvoja 2014 - 2020, a posebna pozornost će se posvetiti detaljnoj prezentaciji mjere LEADER u programskom razdoblju 2014-2020. Dio radionioce biti će posvećen analizi trenutnog stanja provedbe mjere LEADER u RH, kao i analizi Agencije za plaćanja o predanim i isplaćenim zahtjevima za povrat sredstava. Radionica će se održati u kino dvorani Ministarstva gospodarstva koja je ustupljena Ministarstvu poljoprivrede bez naknade troškova najma. Troškovi sudjelovanja predstavnika LAG-ova na radionici spadaju u prihvatljive izdatke u sklopu Mjere LEADER. Radi duljine trajanja aktivnostiu, Ministarstvo poljoprivrede sudionicima radionice osigurava 1 osvježenje u pauzi (kava, voda, sok, kolači,voće) i ručak poslužen na bazi švedskog stola.</t>
  </si>
  <si>
    <t>E-SOLAR d.o.o.,
Lepoglava</t>
  </si>
  <si>
    <t>Pod pokroviteljstvom Ministarstva poljoprivrede, u zajedničkoj organiziaciji Ministarstva regionalnog razvoja i fondova Europske unije, Hrvatske gospodarske komore i Veleposlanstva zemalja članica Europske unije od 10. - 14. veljače 2014. godine, u Zagrebu, hotel International, Miramarska cesta 24, održat će informativno-edukativni događaj "Tjedan EU fondova". U sklopu istoimene manifestacije, 14. veljače 2014. bit će organiziran seminar:"Ruralni razvoj i EU fondovi". U okviru navedenog seminara bit će ukratko predstavljen Program ruralnog razvoja RH za razdoblje 2014. - 2020. Naglasak će se dati najavi i raspisivanju natječaja za provedbu mjere 101 "Ulaganja u poljoprivredna gospodarstva u svrhu restrukturiranja i dostizanja standarda Zajednice" i mjere 103 "Ulaganja u preradu i trženje poljoprivrednih proizvoda u svrhu restrukturiranja tih aktivnosti i dostizanja standarda Zajednice" IPARD programa u 2014. godini gdje će biti prezentirane mjere. Također će biti prezentirana iskustva u provedbi mjera ruralnog razvoja u Republici Mađarskoj. Raspisivanje natječaja za navedene mjere očekuje se tokom ožujka ove godine.. Za odvijanje seminara neophodna je nabava sljedećih usluga: Usluga simultanog prevođenja (nazočnost prevoditelja) - radni jezici seminara na hrvatski i engleski, Najam opreme za simultano prevođenje uz tehničko osoblje, Najam prostora i opreme za prezentacije, Usluge prehrane i osvježenja u pauzi seminara,</t>
  </si>
  <si>
    <t>ZAJEDNIČKI POLJOPRIVREDNO - POSREDNIČKI OBRT BARIĆ,
Babina Greda</t>
  </si>
  <si>
    <t>SUPER SAMITA d.o.o.
Koprivnica</t>
  </si>
  <si>
    <t>Trening županijskih timova, predstavljanje mjera 101 i 103 IPARD programa i najava IPARD natječaja  u 2014. godini. Ministarstvo poljoprivrede, Uprava za upravljanje, EU fondom za ruralni razvoj, EU i međunarodnu suradnju, planira održati trening županijskih timova, predstavljanje mjera 101 i 103 te najaviti raspisivanje IPARD natječaja za istoimene mjere. Sudionici (predstavnici županija, regionalnih ureda agencije za plaćanja) biti će upoznati s navedenim mjerama i natječajima u predstojećoj 2014. godini. U okviru predviđene aktivnosti biti će objavljeni dosadašnji rezultati te održana prezentacija budućeg programa ruralnog razvoja.</t>
  </si>
  <si>
    <t>Grad Vodnjan</t>
  </si>
  <si>
    <t>Mreža za ruralni razvoj (dalje u tekstu:Mreža) osnovana  je tijekom 2011. godine raspisivanjem javnog poziva za članstvo u Mreži. Ciljevi umreživanja su povećanje uključenosti dionika u provedbu ruralnog razvoja, poboljšanje kvalitete provedbe programa ruralnog razvoja, informiranje šire javnosti i potencijalnih korisnika o politici ruralnog razvoja te poticanje inovacije u poljoprivredi, proizvodnji hrane, šumarstvu i ruralnim područjima. U svrhu što kvalitetnijeg i učinkovitijeg ostvarivanja ciljeva Mreže, Ministarstvo poljoprivrede će izraditi  mrežne stanice Mreže kako bi informacije o ruralnom razvoju, natječajima, potporama i sl. bile lako dostupne širokom krugu dionika ruralnog razvoja. izradom loga Mreže poboljšat će se vizualni identitet te će se doprinijeti prepoznatljivosti Mreže.</t>
  </si>
  <si>
    <t>Ministarstvo poljoprivrede organizira radionicu "Kontrola na terenu u sklopu Mjere 202 IPARD programa" koja će se održati 6.-7. ožujka 2014. Sudionici radionice su predstavnici ugovorenih hrvatskih LAG-ova. Radionica će se održati u konferencijskoj dvorani Grand Ballroom hotela Radisson Blu Resort u Splitu. Troškovi sudjelovanja predstavnika LAG-ova na radionici spadaju u prihvatljive izdatke u sklopu Mjere LEADER. Na spomenutoj radionici LAG-ovi će biti upoznati s novim Programom ruralnog razvoja 2014-2020, a detaljnije će se prezentirati mjera LEADER u programskom razdoblju 2014-2020 te će biti analizirano trenutno stanje provedbe mjere LEADER u RH. Drugi dio radionice služit će informiranju prisutnih o Zahtjevu za isplatu za Mjeru 202, te ex post kontroli i kontroli prije plaćanja.</t>
  </si>
  <si>
    <t>Ugovorene strane suglasne su da se na osnovi korisnikova Zahtjeva za odobrenje promjena i dokumenata u prilogu, Ugovor iz članka 1. ovog Aneksa promijeni na način da se u članku 8. stavak 1. točka 14. datum "15. lipnja 2013." zamjenjuje datumom "15. rujna 2013."
Ugovorene strane suglasne su da se na osnovi korisnikova Zahtjeva za odobrenje promjena i dokumenata u prilogu, Ugovor iz članka 1. stavak  1 ovog Aneksa promijeni na način da se člank 8. stavak 1. točka 14. Ugovora mijenja i sada glasi:"da će predati Zahtjev za isplatu i ostalu potrebnu prateću dokumentaciju u dva primjerka (original i presliku) kao što je navedeno u Prilogu 3 ovog Ugovora do 15. prosinca 2013".</t>
  </si>
  <si>
    <t>POLJO-GAJ d.o.o., Gaj</t>
  </si>
  <si>
    <t>a) Ulaganje u izgradnju i/ili u rekonstrukciju objekata za skladištenje i sušenje žitarica i uljarica
a)Ulaganje u poljoprivrednu mehanizaciju - ostala mehanizacija i poljoprivredna oprema
b)Ulaganje u poljoprivrednu mehanizaciju - traktori</t>
  </si>
  <si>
    <t>LAG Gorski Kotar</t>
  </si>
  <si>
    <t>PAJTLER OBITELJSKO GOSPODARSTVO VL. ŽELJKO PAJTLER, Mrzović</t>
  </si>
  <si>
    <t>b)Ulaganje u poljoprivrednu mehanizaciju-traktori</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</si>
  <si>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datumuma predstaviti široj javnosti putem oglasa u tiskovinama.</t>
  </si>
  <si>
    <t>Sudjelovanje na 19. sastanku Odbora stručnjaka za evaluaciju Programa ruralnog razvoja koji će se održati 18. ožujka 2014 u Bruxellesu.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država članica (po dva predstavnika) kojima predsjedava predstavnik Europske komisije. Hrvatsku će predstavljati Jelena Kraljević i Marin Kukoč iz Službe za programiranje, praćenje, evaluaciju i promidžbu EU programa ruralnog razvoja.</t>
  </si>
  <si>
    <t>POLJOPRIVREDNI CENTAR d.o.o., Veliškovci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</si>
  <si>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</si>
  <si>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ABC OBRT U POLJOPRIVREDI, Satnica Đakovačka</t>
  </si>
  <si>
    <t>a) Ulaganje u poljoprivrednu mehanizaciju - ostala mehanizacija i poljoprivredna oprema</t>
  </si>
  <si>
    <t>FARMA TOMAŠANCI d.o.o., Semeljci</t>
  </si>
  <si>
    <t>a)Ulaganje u specijaliziranu opremu za transport gnoja</t>
  </si>
  <si>
    <t>POLJOPRIVREDNA PROIZVODNJA I USLUGE "MALNAR", Bektež</t>
  </si>
  <si>
    <t>a)Ulaganje u poljoprivrednu mehanizaciju - ostala mehanizacija i poljoprivredna oprema
b)Ulaganje u poljoprivrednu mehanizaciju - traktor</t>
  </si>
  <si>
    <t>Drugi natječaj (M202)</t>
  </si>
  <si>
    <t>UKUPNO 2. NATJEČAJ (M202)</t>
  </si>
  <si>
    <t>SVEUKUPNO (M101,103,301,302,501,202):</t>
  </si>
  <si>
    <t>Općina Konjščina</t>
  </si>
  <si>
    <t xml:space="preserve">POLJOPRIVREDA I USLUGE "NOVOSELEC", Maruševec </t>
  </si>
  <si>
    <t>OPG VEDRAN KLARIĆ, Donja Dubrava</t>
  </si>
  <si>
    <t>ŽIŽANJ d.o.o., Tkon</t>
  </si>
  <si>
    <t>a) Ulaganje u poljoprivrednu mehanizaciju - ostala mehanizacija i poljoprivredna oprema
b) Ulaganje u poljoprivrednu mehanizaciju - traktori</t>
  </si>
  <si>
    <t>a) Ulaganje u opremu za preradu komine masline u kompost.</t>
  </si>
  <si>
    <t>Županijska komora Bjelovar (HGK) 20. ožujka 2014 godine održat će sjednicu Strukovne grupe za poljoprivredu i prehrambenu industriju. Radi daljnjeg razvoja poljoprivrede i prehrambene industrije u Bjelovarsko-bilogorskoj županiji izuzetno su značajkne i važne pravovremena organizacija, koordinacija, informiranje i komunikacija sa nadležnim institucijama u pogledu realizacije sredstava iz EU fondova. U sklopu istoimene sjednice, od strane Ministarstva poljoprivrede, Uprave za upravljanje EU fondom za ruralni razvoj, EU i međunarodnu suradnjubiti će organizirano predavanje na temu: "Prezentacija mjera 101 i 103 IPARD programa za 2014. godinu, te prezentacija mjera ruralnog razvoja sukladno planu njegova raspisivanja u 2014 godini". Nazočnima će biti prezentirane mjere i uvjeti koje moraju zadovoljiti potencijalni korisnici prilikom apliciranja na natječaje te novosti vezane za objavu natječaja za mjere ruralnog razvoja unutar IPARD programa u 2014 godini. Također će ukratko nbiti predstavljen Program ruralnog razvoja RH za razdoblje 2014.-2020.</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</si>
  <si>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17. broj časopisa "EU Rural Review" na hrvatski jezik. Navedeni prijevod će se naručitelju dostaviti u elektronskom obliku.</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</si>
  <si>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datumima predstaviti široj javnosti putem oglasa u tiskovinama.</t>
  </si>
  <si>
    <t>Nacionalna ruralna mreža ima ulogu u evaulaciji provedbe programa ruralnog razvoja 2007-2013, ali i samoj provedbi politike ruralnog razvoja. Rad mreža podliježe evaluaciji kao i provedba čitavog programa ruralnog razvoja. U svrhu poboljšanja kapaciteta za provedbu evaluacije nacionalnih ruralnih mreža, European Evaluation Network for Rural Development (EENRD) organizira dvodnevnu radionicu  u Rimu, italija, koja će se održati od 10.-11. travnja 2014. na adresi Via Nomentana 41, Rim, u prostorijama Instituto Nazionale di Economia Agraria. Spomenuta radionica je prva od ukupno dvije radionice posvećene ovoj temi. Tema prve radionice je rasprava i razmjena iskustva, informacija i znanja kako najbolje provjeriti postignuća nacionalne ruralne mreže, kako u razdoblju ex post evaluacije perioda 2007-2013, tako i buduće evaulacije u razdoblju 2014 - 2020.</t>
  </si>
  <si>
    <t>MOSLAVINA PROIZVODI d.o.o.,
Čazma</t>
  </si>
  <si>
    <t>UGOSTITELJSKI OBRT "OLEANDAR" vl. DAMIR KNEŽEVIĆ.,
Poljica-Brig</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</si>
  <si>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</si>
  <si>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ULJARA "NADIN" OBRT ZA PRERADU MASLINA, Benkovac</t>
  </si>
  <si>
    <t>OPG GORAN BAKSA, Belica</t>
  </si>
  <si>
    <t>b) Ulaganje u specijaliziranu opremu za berbu, sortiranje i pakiranje voća i povrća uključujući stolno grožđe;
b) Ulaganje u poljoprivrednu mehanizaciju - traktori</t>
  </si>
  <si>
    <t>PETRIČEVIĆ d.o.o., Stari Mikanovci</t>
  </si>
  <si>
    <t>Adria Villas d.o.o., Krk</t>
  </si>
  <si>
    <t>Deveti natječaj (M101)</t>
  </si>
  <si>
    <t>UKUPNO 9. NATJEČAJ (M101)</t>
  </si>
  <si>
    <t>Deveti natječaj (M103)</t>
  </si>
  <si>
    <t>UKUPNO 9. NATJEČAJ (M103)</t>
  </si>
  <si>
    <t>Nacionalna ruralna mreža ima ulogu u evaulaciji provedbe programa ruralnog razvoja 2007-2013, ali i samoj provedbi politike ruralnog razvoja. Uspostava i rad nacionalnih ruralnih mreža financira se iz EAFRD-a i rad mreža podliježe evaulaciji kao i provedba čitavog programa ruralnog razvoja. Kao nastavak radionice održane u Rimu od 10-11 travnja 2014.., European Network for Rural Development (ENRD) organizira dvodnevnu radionicu u Kendal-u, Ujedinjeno Kraljestvo koja će se održati od 6-8 svibnja 2014. u hotelu castle Green, Kendal. Spomenuta radionica je druga od ukupno dvije radionice posvećene ovoj temi. Tema radionica je rasprava i razmjena iskustava, informacija i znanja kako najbolje provjeriti postignuća nacionalne ruralne mreže, kako u razdoblju ex post evaluacije perioda 2007-2013, tako i buduće evaulacije u razdoblju 2014-2020.</t>
  </si>
  <si>
    <t>Dokumentarna reportaža "IPARD U RH" ima za cilj upoznati širu javnost o doprinosu Europske unije u sklopu pretpristupnog programa IPARD.
Opći cilj reportaže je:
-informirati širu javnost o postignućima IPARD programa u RH;
-educirati javnost o doprinosu EU u podizanju kvalitete životnih i radnih uvjeta u ruralnom području RH
-pripremiti javnost za buduće korištenje EU fondova
Specifični ciljevi su:
-na jasan i sažet način informirati javnost  o pretpristupnom programu IPARD (npr. kad se provodio, koje su mogućnosti ulaganja postojale, interes za ulaganjima...)
-predstaviti rad institucija uključenih u pripremu i provedbu EU fondova (IPARD-a);
-pokazati primjere uspješno provedenih projekata za mjere 101, 103, 202, 301, 302
Kako bi se postigli planirani ciljevi potrebno je:
-proizvesti dokumentarnu reportažu u ukupnom trajanju od 30 minuta,
-tako izrađenu dokumentarnu reportažu, prilagoditi na manje formate (trajanja 5-7 minuta)
-osim u formatu pogodnom za emitiranje na tv postajama, izradit će se  i 100 DVD-a sa snimljenim matrijalom (50 hrvatske inačice, 50 s prijevodom na engleski). DVD mora imati adekvatno grafičko rješenje na samom mediju, kao i na kutiji omota. Izrađena reportaža postavit će se i na druge dostupne komunikacijske kanale.</t>
  </si>
  <si>
    <t>Ministarstvo poljoprivrede ima potrebu za izradom promo materijala s logom IPARD programa koji će biti podijeljeni na svim budućim promotivnim aktivnostima. Na promotivnim materijalima biti će otisnute riječi "IPARD PROGRAM 2007. 2013. www.mps.hr", te logo EU s riječima "Europska unija" i grb Republike Hrvatske s riječima " Republika Hrvatska" i grafički dizajn na temu ruralni razvoj, gdje je primjenjivo.Logo i poruke koje će se tiskati rađene su sukladno Priručniku za komunikaciju i vidljivost za vanjske aktivnosti EU.</t>
  </si>
  <si>
    <t>LAG Mura-Drava</t>
  </si>
  <si>
    <t xml:space="preserve">Upravljačko tijelo IPARD programa dužno je sukladno članku 68(4) Sektorskog sporazuma pripremiti Godišnje izvješće o provedbi IPARD programa, te ga se nakon odobrenja članova odbora za praćenje IPARD programa dostaviti u EK do 30.lipnja tekuće godine za prethodnu godinu. </t>
  </si>
  <si>
    <t>OPG ZVIZDANKA ĆURIN,
Hvar</t>
  </si>
  <si>
    <t>U Šestanovcu se snima dio dokumentarnog filma o IPARD programu, posvećen mjeri 101- Ulaganja u poljoprivredna gospodarstva. Snimat će se projekti korisnika "Dalmaconsult" d.o.o., vlasnika gosp.Denisa Rubića, korisnik mjere 101, koji je sredstvima IPARD programa podigao novi nasad višnje maraske.</t>
  </si>
  <si>
    <t>Sudjelovanje na konferenciji "CLLD at the Dawn of 2014-2020" koja se održava 28.svibnja 2014. u Bruxellesu.Konferenciju zajednički organiziraju ELARD i stalno predstavništvo Republike Češke pri EU.</t>
  </si>
  <si>
    <t>U gradu Metkoviću (24.svibnja 2014.godine) održava se prekogranični sajam poljoprivrednih i ruralnih proizvoda.Udruga DOBRA iz Metkovića je prošle godine organizirala 1. međunarodni sajam koji je osmišljen kao izložbeni sajam, na kojem su se predstavili mali prizvođači koji rade na perkograničnom ruralnom području Republike Hrvatske i Bosne i Hercegovine.Jedan od ciljeva manifestacije je upoznati poljoprivredne proizvođače neretvanskog kraja sa rezultatima dosadašnje provedbe IPARD programa, mogućnostima koje IPARD program pruža, te najaviti nastavak sličnih ulaganja putem Programa ruralnog razvoja RH 2014.-2020.</t>
  </si>
  <si>
    <t>Sudjelovanje na Koordinacijskom odboru i LEADER pododboru, te sastanku Europske mreže za ruralni razvoj od 02.-03.lipnja u Bruxellesu, Albert Borschette centru, Rue Froissart 36. Sastanak Europske mreže za ruralni razvoj naslovljen je "Povezujući ruralnu Europu, učimo iz prošlosti - pripremamo za budućnost", a ukratko će predstaviti aktivnosti prošlog programskog razdoblja, te pružiti mogućnost sudionicima da izmjene iskustva vezana uz pripremu budućeg programskog razdoblja.</t>
  </si>
  <si>
    <t>Edi Piljan,
Pula</t>
  </si>
  <si>
    <t>POLJOPRIVREDNO GOSPODARSTVO KOLESARIĆ, Bebrina</t>
  </si>
  <si>
    <t>LAG Prigorje-Zagorje</t>
  </si>
  <si>
    <t>LAG Petrova Gora</t>
  </si>
  <si>
    <t>OPG JOSIP ŠIRJAN, Ivanić Grad</t>
  </si>
  <si>
    <t xml:space="preserve">c) Ulaganje u specijaliziranu opremu za transport gnoja*
a) Ulaganje u poljoprivrednu mehanizaciju - ostala mehanizacija i poljoprivredna oprema
b) Ulaganje u poljoprivrednu mehanizaciju - traktori
</t>
  </si>
  <si>
    <t>SVEUKUPNO N1+N2+N3 (M301):</t>
  </si>
  <si>
    <t>SVEUKUPNO N2+N3+N3+N4 (M302):</t>
  </si>
  <si>
    <t>SVEUKUPNO N1+N2+N3+N4+N5+N6+N7+N8+N9 (M101,103):</t>
  </si>
  <si>
    <t>Petar Brajković, Brajkovići, Buići</t>
  </si>
  <si>
    <t>a) Ulaganje u izgradnju i/ili u rekonstrukciju objekata za skladištenje i sušenje žitarica i uljarica
b)Ulaganje u poljoprivrednu mehanizaciju - traktori</t>
  </si>
  <si>
    <t xml:space="preserve">Sudjelovanje na 11. sastanku Koordinacijskog odbora Europske mreže za ruralni razvoj (ENRD) i 18. Sastanku nacionalnih ruralnih mreža (NRN) u Portugalu, Tomar, Largo Candido Dos Reis 1, Hotel Dos Templarios.
</t>
  </si>
  <si>
    <t>Sudjelovanje na 19. sastanku Nacionalnih ruralnih mreža od 11.-13. rujna 2013. u Gdanjsku, Poljska. Sastanak organizira Europska mreža za ruralni razvoj u suradnji s poljskom nacionalnom mrežom. Glavna tema sastanka je planiranje struktura Mreže, njezine aktivnosti i resursi u slijedećem programskom razdoblju.</t>
  </si>
  <si>
    <t xml:space="preserve">U skladu s preuzetim obavezama Republika Hrvatska je u obvezi dva puta godišnje organizirati sjednicu Odbora za praćenje provedbe IPARD programa na kojoj se članove Odbora izvještava o provedbi programa te planovima za nadolazeće razdoblje. </t>
  </si>
  <si>
    <t>Sudjelovanje na 20.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</si>
  <si>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 xml:space="preserve">a) Ulaganje u izgradnju i/ili u rekonstrukciju objekata za držanje kokoši nesilica i/ili uzgoj pilenki lake linije;
b) Ulaganje u izgradnju i/ili u rekonstrukciju skladišnih kapaciteta za stajski gnoj;
a) Ulaganje u opremanje objekata za držanje kokoši nesilica i/ili uzgoj pilenki lake linije, uključujući opremu za sprečavanje širenja ptičjih bolesti;
a) Ulaganje u poljoprivrednu mehanizaciju - ostala mehanizacija i poljoprivredna oprema
</t>
  </si>
  <si>
    <t>Pregled korisnika IPARD programa (završeni projekti - isplaćena sredstva)</t>
  </si>
  <si>
    <t>Zagreb, 08.01.2015.</t>
  </si>
</sst>
</file>

<file path=xl/styles.xml><?xml version="1.0" encoding="utf-8"?>
<styleSheet xmlns="http://schemas.openxmlformats.org/spreadsheetml/2006/main">
  <numFmts count="1">
    <numFmt numFmtId="164" formatCode="#,##0.0000000000"/>
  </numFmts>
  <fonts count="16">
    <font>
      <sz val="10"/>
      <name val="Arial"/>
    </font>
    <font>
      <sz val="12"/>
      <name val="Times New Roman"/>
      <family val="1"/>
      <charset val="238"/>
    </font>
    <font>
      <b/>
      <sz val="12"/>
      <name val="Times New Roman"/>
      <family val="1"/>
      <charset val="238"/>
    </font>
    <font>
      <b/>
      <i/>
      <sz val="12"/>
      <name val="Times New Roman"/>
      <family val="1"/>
      <charset val="238"/>
    </font>
    <font>
      <sz val="10"/>
      <name val="Arial"/>
      <family val="2"/>
      <charset val="238"/>
    </font>
    <font>
      <sz val="10"/>
      <name val="Times New Roman"/>
      <family val="1"/>
      <charset val="238"/>
    </font>
    <font>
      <b/>
      <sz val="12"/>
      <name val="Arial"/>
      <family val="2"/>
      <charset val="238"/>
    </font>
    <font>
      <sz val="12"/>
      <name val="Arial"/>
      <family val="2"/>
      <charset val="238"/>
    </font>
    <font>
      <b/>
      <sz val="12"/>
      <color rgb="FFC00000"/>
      <name val="Arial"/>
      <family val="2"/>
      <charset val="238"/>
    </font>
    <font>
      <b/>
      <sz val="14"/>
      <name val="Arial"/>
      <family val="2"/>
      <charset val="238"/>
    </font>
    <font>
      <sz val="16"/>
      <name val="Times New Roman"/>
      <family val="1"/>
      <charset val="238"/>
    </font>
    <font>
      <sz val="10"/>
      <name val="Arial"/>
      <family val="2"/>
      <charset val="238"/>
    </font>
    <font>
      <sz val="12"/>
      <color rgb="FFFF0000"/>
      <name val="Arial"/>
      <family val="2"/>
      <charset val="238"/>
    </font>
    <font>
      <sz val="10"/>
      <color rgb="FFFF0000"/>
      <name val="Arial"/>
      <family val="2"/>
      <charset val="238"/>
    </font>
    <font>
      <sz val="20"/>
      <name val="Arial"/>
      <family val="2"/>
      <charset val="238"/>
    </font>
    <font>
      <b/>
      <i/>
      <sz val="20"/>
      <name val="Times New Roman"/>
      <family val="1"/>
      <charset val="238"/>
    </font>
  </fonts>
  <fills count="1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9" tint="0.39997558519241921"/>
        <bgColor indexed="64"/>
      </patternFill>
    </fill>
    <fill>
      <patternFill patternType="solid">
        <fgColor rgb="FF66FFFF"/>
        <bgColor indexed="64"/>
      </patternFill>
    </fill>
  </fills>
  <borders count="5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s>
  <cellStyleXfs count="7">
    <xf numFmtId="0" fontId="0" fillId="0" borderId="0"/>
    <xf numFmtId="0" fontId="1" fillId="0" borderId="0"/>
    <xf numFmtId="0" fontId="11" fillId="0" borderId="0"/>
    <xf numFmtId="0" fontId="4" fillId="0" borderId="0"/>
    <xf numFmtId="0" fontId="4" fillId="0" borderId="0"/>
    <xf numFmtId="0" fontId="4" fillId="0" borderId="0"/>
    <xf numFmtId="0" fontId="4" fillId="0" borderId="0"/>
  </cellStyleXfs>
  <cellXfs count="270">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4" fontId="0" fillId="0" borderId="0" xfId="0" applyNumberFormat="1" applyAlignment="1">
      <alignment horizontal="right" vertical="center"/>
    </xf>
    <xf numFmtId="0" fontId="0" fillId="2" borderId="0" xfId="0" applyFill="1" applyAlignment="1">
      <alignment vertical="center"/>
    </xf>
    <xf numFmtId="4" fontId="0" fillId="0" borderId="0" xfId="0" applyNumberFormat="1" applyAlignment="1">
      <alignment vertical="center"/>
    </xf>
    <xf numFmtId="0" fontId="3" fillId="3"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5" fillId="7" borderId="3" xfId="0" applyFont="1" applyFill="1" applyBorder="1" applyAlignment="1">
      <alignment horizontal="left" vertical="center" wrapText="1"/>
    </xf>
    <xf numFmtId="0" fontId="1" fillId="7" borderId="3" xfId="0" applyFont="1" applyFill="1" applyBorder="1" applyAlignment="1">
      <alignment horizontal="left" vertical="center" wrapText="1"/>
    </xf>
    <xf numFmtId="4" fontId="2" fillId="5" borderId="9" xfId="0" applyNumberFormat="1" applyFont="1" applyFill="1" applyBorder="1" applyAlignment="1">
      <alignment horizontal="right" vertical="center" wrapText="1"/>
    </xf>
    <xf numFmtId="0" fontId="1" fillId="0" borderId="13" xfId="0" applyFont="1" applyBorder="1" applyAlignment="1">
      <alignment horizontal="center" vertical="center" wrapText="1"/>
    </xf>
    <xf numFmtId="0" fontId="1" fillId="7" borderId="14" xfId="0" applyFont="1" applyFill="1" applyBorder="1" applyAlignment="1">
      <alignment horizontal="left" vertical="center" wrapText="1"/>
    </xf>
    <xf numFmtId="0" fontId="1" fillId="0" borderId="14" xfId="0" applyFont="1" applyBorder="1" applyAlignment="1">
      <alignment horizontal="center" vertical="center" wrapText="1"/>
    </xf>
    <xf numFmtId="0" fontId="5"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2" fillId="4" borderId="19" xfId="0" applyFont="1" applyFill="1" applyBorder="1" applyAlignment="1">
      <alignment horizontal="left" vertical="center" wrapText="1"/>
    </xf>
    <xf numFmtId="4" fontId="2" fillId="4" borderId="19" xfId="0" applyNumberFormat="1" applyFont="1" applyFill="1" applyBorder="1" applyAlignment="1">
      <alignment horizontal="right" vertical="center" wrapText="1"/>
    </xf>
    <xf numFmtId="0" fontId="5" fillId="0" borderId="3" xfId="0" applyFont="1" applyBorder="1" applyAlignment="1">
      <alignment vertical="center" wrapText="1"/>
    </xf>
    <xf numFmtId="0" fontId="5" fillId="0" borderId="14" xfId="0" applyFont="1" applyFill="1" applyBorder="1" applyAlignment="1">
      <alignment horizontal="left" vertical="center" wrapText="1"/>
    </xf>
    <xf numFmtId="0" fontId="7" fillId="0" borderId="0" xfId="0" applyFont="1" applyAlignment="1">
      <alignment horizontal="left" vertical="center"/>
    </xf>
    <xf numFmtId="4" fontId="1" fillId="0" borderId="0" xfId="0" applyNumberFormat="1"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3" fontId="8" fillId="0" borderId="0" xfId="0" applyNumberFormat="1" applyFont="1" applyAlignment="1">
      <alignment horizontal="center" vertical="center"/>
    </xf>
    <xf numFmtId="0" fontId="5" fillId="0" borderId="3" xfId="0" applyNumberFormat="1" applyFont="1" applyBorder="1" applyAlignment="1">
      <alignment vertical="center" wrapText="1"/>
    </xf>
    <xf numFmtId="0" fontId="1" fillId="0" borderId="14" xfId="0" applyFont="1" applyFill="1" applyBorder="1" applyAlignment="1">
      <alignment horizontal="left" vertical="center" wrapText="1"/>
    </xf>
    <xf numFmtId="0" fontId="5" fillId="0" borderId="14" xfId="0" applyFont="1" applyBorder="1" applyAlignment="1">
      <alignment vertical="center" wrapText="1"/>
    </xf>
    <xf numFmtId="4" fontId="2" fillId="4" borderId="28" xfId="0" applyNumberFormat="1" applyFont="1" applyFill="1" applyBorder="1" applyAlignment="1">
      <alignment horizontal="righ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5" fillId="0" borderId="1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9" xfId="0" applyFont="1" applyBorder="1" applyAlignment="1">
      <alignment horizontal="center" vertical="center" wrapText="1"/>
    </xf>
    <xf numFmtId="0" fontId="5" fillId="0" borderId="6"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left" vertical="center" wrapText="1"/>
    </xf>
    <xf numFmtId="4" fontId="1" fillId="0" borderId="3" xfId="0" applyNumberFormat="1" applyFont="1" applyFill="1" applyBorder="1" applyAlignment="1">
      <alignment vertical="center"/>
    </xf>
    <xf numFmtId="4" fontId="1" fillId="0" borderId="4" xfId="0" applyNumberFormat="1" applyFont="1" applyFill="1" applyBorder="1" applyAlignment="1">
      <alignment vertical="center"/>
    </xf>
    <xf numFmtId="4" fontId="1" fillId="0" borderId="11" xfId="0" applyNumberFormat="1" applyFont="1" applyFill="1" applyBorder="1" applyAlignment="1">
      <alignment vertical="center"/>
    </xf>
    <xf numFmtId="4" fontId="0" fillId="0" borderId="0" xfId="0" applyNumberFormat="1" applyFill="1" applyAlignment="1">
      <alignment vertical="center"/>
    </xf>
    <xf numFmtId="0" fontId="2" fillId="4" borderId="9" xfId="0" applyFont="1" applyFill="1" applyBorder="1" applyAlignment="1">
      <alignment horizontal="center" vertical="center" wrapText="1"/>
    </xf>
    <xf numFmtId="0" fontId="5" fillId="0" borderId="11" xfId="0" applyFont="1" applyBorder="1" applyAlignment="1">
      <alignment horizontal="left" vertical="center" wrapText="1"/>
    </xf>
    <xf numFmtId="0" fontId="5" fillId="7" borderId="3" xfId="0" applyFont="1" applyFill="1" applyBorder="1" applyAlignment="1">
      <alignment vertical="center" wrapText="1"/>
    </xf>
    <xf numFmtId="4" fontId="1" fillId="0" borderId="3" xfId="0" applyNumberFormat="1" applyFont="1" applyBorder="1" applyAlignment="1">
      <alignment horizontal="right" vertical="center"/>
    </xf>
    <xf numFmtId="4" fontId="1" fillId="0" borderId="3" xfId="0" applyNumberFormat="1" applyFont="1" applyFill="1" applyBorder="1" applyAlignment="1">
      <alignment horizontal="center" vertical="center" wrapText="1"/>
    </xf>
    <xf numFmtId="4" fontId="1" fillId="0" borderId="6"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4" fontId="1" fillId="0" borderId="0" xfId="0" applyNumberFormat="1" applyFont="1" applyFill="1" applyBorder="1" applyAlignment="1">
      <alignment vertical="center"/>
    </xf>
    <xf numFmtId="0" fontId="5"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2" fillId="0" borderId="0" xfId="0" applyFont="1"/>
    <xf numFmtId="0" fontId="3" fillId="3" borderId="30"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29" xfId="0" applyBorder="1" applyAlignment="1">
      <alignment vertical="center"/>
    </xf>
    <xf numFmtId="0" fontId="6" fillId="0" borderId="0" xfId="0" applyFont="1" applyAlignment="1">
      <alignment vertical="center"/>
    </xf>
    <xf numFmtId="0" fontId="1" fillId="0" borderId="8"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7" borderId="8" xfId="0" applyFont="1" applyFill="1" applyBorder="1" applyAlignment="1">
      <alignment horizontal="left" vertical="center" wrapText="1"/>
    </xf>
    <xf numFmtId="0" fontId="5" fillId="0" borderId="8" xfId="0" applyFont="1" applyBorder="1" applyAlignment="1">
      <alignment horizontal="left" vertical="center" wrapText="1"/>
    </xf>
    <xf numFmtId="0" fontId="1" fillId="7" borderId="10" xfId="0" applyFont="1" applyFill="1" applyBorder="1" applyAlignment="1">
      <alignment horizontal="left" vertical="center" wrapText="1"/>
    </xf>
    <xf numFmtId="0" fontId="5" fillId="0" borderId="11" xfId="0" applyFont="1" applyBorder="1" applyAlignment="1">
      <alignment vertical="center" wrapText="1"/>
    </xf>
    <xf numFmtId="0" fontId="3"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1" fillId="0" borderId="8" xfId="0" applyNumberFormat="1" applyFont="1" applyFill="1" applyBorder="1" applyAlignment="1">
      <alignment horizontal="right" vertical="center" wrapText="1"/>
    </xf>
    <xf numFmtId="4" fontId="0" fillId="0" borderId="0" xfId="0" applyNumberFormat="1" applyAlignment="1">
      <alignment vertical="center" wrapText="1"/>
    </xf>
    <xf numFmtId="0" fontId="1" fillId="0" borderId="31" xfId="0" applyFont="1" applyBorder="1" applyAlignment="1">
      <alignment horizontal="center" vertical="center" wrapText="1"/>
    </xf>
    <xf numFmtId="4" fontId="0" fillId="0" borderId="0" xfId="0" applyNumberFormat="1" applyBorder="1" applyAlignment="1">
      <alignment vertical="center"/>
    </xf>
    <xf numFmtId="4" fontId="1" fillId="0" borderId="4" xfId="0" applyNumberFormat="1" applyFont="1" applyBorder="1" applyAlignment="1">
      <alignment vertical="center"/>
    </xf>
    <xf numFmtId="4" fontId="1" fillId="0" borderId="33" xfId="0" applyNumberFormat="1" applyFont="1" applyBorder="1" applyAlignment="1">
      <alignment vertical="center"/>
    </xf>
    <xf numFmtId="4" fontId="1" fillId="0" borderId="27" xfId="0" applyNumberFormat="1" applyFont="1" applyBorder="1" applyAlignment="1">
      <alignment vertical="center"/>
    </xf>
    <xf numFmtId="4" fontId="1" fillId="0" borderId="4" xfId="0" applyNumberFormat="1" applyFont="1" applyFill="1" applyBorder="1" applyAlignment="1">
      <alignment horizontal="right" vertical="center" wrapText="1"/>
    </xf>
    <xf numFmtId="0" fontId="1" fillId="0" borderId="32" xfId="0" applyFont="1" applyFill="1" applyBorder="1" applyAlignment="1">
      <alignment horizontal="center" vertical="center" wrapText="1"/>
    </xf>
    <xf numFmtId="4" fontId="6" fillId="0" borderId="0" xfId="0" applyNumberFormat="1" applyFont="1" applyFill="1" applyBorder="1" applyAlignment="1">
      <alignment horizontal="right" vertical="center"/>
    </xf>
    <xf numFmtId="4" fontId="1" fillId="0" borderId="14" xfId="0" applyNumberFormat="1" applyFont="1" applyFill="1" applyBorder="1" applyAlignment="1">
      <alignment horizontal="right" vertical="center" wrapText="1"/>
    </xf>
    <xf numFmtId="0" fontId="5" fillId="0" borderId="14" xfId="0" applyNumberFormat="1" applyFont="1" applyBorder="1" applyAlignment="1">
      <alignment vertical="center" wrapText="1"/>
    </xf>
    <xf numFmtId="4" fontId="0" fillId="0" borderId="0" xfId="0" applyNumberFormat="1" applyBorder="1" applyAlignment="1">
      <alignment vertical="center" wrapText="1"/>
    </xf>
    <xf numFmtId="4" fontId="1" fillId="7" borderId="0" xfId="0" applyNumberFormat="1" applyFont="1" applyFill="1" applyBorder="1" applyAlignment="1">
      <alignment vertical="center"/>
    </xf>
    <xf numFmtId="4" fontId="1" fillId="7" borderId="4" xfId="0" applyNumberFormat="1" applyFont="1" applyFill="1" applyBorder="1" applyAlignment="1">
      <alignment vertical="center"/>
    </xf>
    <xf numFmtId="4" fontId="1" fillId="0" borderId="35" xfId="0" applyNumberFormat="1" applyFont="1" applyBorder="1" applyAlignment="1">
      <alignment vertical="center"/>
    </xf>
    <xf numFmtId="4" fontId="1" fillId="0" borderId="35" xfId="0" applyNumberFormat="1" applyFont="1" applyFill="1" applyBorder="1" applyAlignment="1">
      <alignment vertical="center"/>
    </xf>
    <xf numFmtId="4" fontId="1" fillId="0" borderId="36" xfId="0" applyNumberFormat="1" applyFont="1" applyFill="1" applyBorder="1" applyAlignment="1">
      <alignment vertical="center"/>
    </xf>
    <xf numFmtId="4" fontId="1" fillId="7" borderId="33" xfId="0" applyNumberFormat="1" applyFont="1" applyFill="1" applyBorder="1" applyAlignment="1">
      <alignment vertical="center"/>
    </xf>
    <xf numFmtId="4" fontId="1" fillId="7" borderId="35" xfId="0" applyNumberFormat="1" applyFont="1" applyFill="1" applyBorder="1" applyAlignment="1">
      <alignment vertical="center"/>
    </xf>
    <xf numFmtId="4" fontId="1" fillId="0" borderId="33" xfId="0" applyNumberFormat="1" applyFont="1" applyFill="1" applyBorder="1" applyAlignment="1">
      <alignment vertical="center"/>
    </xf>
    <xf numFmtId="4" fontId="2" fillId="5" borderId="27" xfId="0" applyNumberFormat="1" applyFont="1" applyFill="1" applyBorder="1" applyAlignment="1">
      <alignment horizontal="right" vertical="center" wrapText="1"/>
    </xf>
    <xf numFmtId="4" fontId="2" fillId="5" borderId="40" xfId="0" applyNumberFormat="1" applyFont="1" applyFill="1" applyBorder="1" applyAlignment="1">
      <alignment horizontal="right" vertical="center" wrapText="1"/>
    </xf>
    <xf numFmtId="4" fontId="1" fillId="0" borderId="4" xfId="0" applyNumberFormat="1" applyFont="1" applyFill="1" applyBorder="1" applyAlignment="1">
      <alignment horizontal="center" vertical="center"/>
    </xf>
    <xf numFmtId="0" fontId="1" fillId="7" borderId="14" xfId="0" applyFont="1" applyFill="1" applyBorder="1" applyAlignment="1">
      <alignment horizontal="center" vertical="center" wrapText="1"/>
    </xf>
    <xf numFmtId="0" fontId="5" fillId="7" borderId="14" xfId="0" applyNumberFormat="1" applyFont="1" applyFill="1" applyBorder="1" applyAlignment="1">
      <alignment vertical="center" wrapText="1"/>
    </xf>
    <xf numFmtId="4" fontId="1" fillId="0" borderId="3" xfId="0" applyNumberFormat="1" applyFont="1" applyFill="1" applyBorder="1" applyAlignment="1">
      <alignment horizontal="right" vertical="center"/>
    </xf>
    <xf numFmtId="4" fontId="1" fillId="0" borderId="36" xfId="0" applyNumberFormat="1" applyFont="1" applyFill="1" applyBorder="1" applyAlignment="1">
      <alignment horizontal="right" vertical="center" wrapText="1"/>
    </xf>
    <xf numFmtId="4" fontId="1" fillId="7" borderId="36" xfId="0" applyNumberFormat="1" applyFont="1" applyFill="1" applyBorder="1" applyAlignment="1">
      <alignment vertical="center"/>
    </xf>
    <xf numFmtId="4" fontId="1" fillId="0" borderId="14" xfId="0" applyNumberFormat="1" applyFont="1" applyBorder="1" applyAlignment="1">
      <alignment horizontal="right" vertical="center"/>
    </xf>
    <xf numFmtId="4" fontId="1" fillId="0" borderId="4" xfId="0" applyNumberFormat="1" applyFont="1" applyBorder="1" applyAlignment="1">
      <alignment horizontal="right" vertical="center"/>
    </xf>
    <xf numFmtId="0" fontId="5" fillId="0" borderId="11" xfId="0" applyNumberFormat="1" applyFont="1" applyFill="1" applyBorder="1" applyAlignment="1">
      <alignment vertical="center" wrapText="1"/>
    </xf>
    <xf numFmtId="4" fontId="2" fillId="5" borderId="19" xfId="0" applyNumberFormat="1" applyFont="1" applyFill="1" applyBorder="1" applyAlignment="1">
      <alignment horizontal="right" vertical="center" wrapText="1"/>
    </xf>
    <xf numFmtId="4" fontId="2" fillId="5" borderId="28" xfId="0" applyNumberFormat="1" applyFont="1" applyFill="1" applyBorder="1" applyAlignment="1">
      <alignment horizontal="right" vertical="center" wrapText="1"/>
    </xf>
    <xf numFmtId="4" fontId="1" fillId="0" borderId="14" xfId="0" applyNumberFormat="1" applyFont="1" applyFill="1" applyBorder="1" applyAlignment="1">
      <alignment horizontal="right" vertical="center"/>
    </xf>
    <xf numFmtId="4" fontId="1" fillId="0" borderId="36" xfId="0" applyNumberFormat="1" applyFont="1" applyBorder="1" applyAlignment="1">
      <alignment horizontal="right" vertical="center"/>
    </xf>
    <xf numFmtId="0" fontId="1" fillId="7" borderId="8" xfId="0" applyFont="1" applyFill="1" applyBorder="1" applyAlignment="1">
      <alignment horizontal="center" vertical="center" wrapText="1"/>
    </xf>
    <xf numFmtId="4" fontId="1" fillId="7" borderId="34" xfId="0" applyNumberFormat="1" applyFont="1" applyFill="1" applyBorder="1" applyAlignment="1">
      <alignment horizontal="right" vertical="center" wrapText="1"/>
    </xf>
    <xf numFmtId="4" fontId="1" fillId="7" borderId="36" xfId="0" applyNumberFormat="1" applyFont="1" applyFill="1" applyBorder="1" applyAlignment="1">
      <alignment horizontal="right" vertical="center"/>
    </xf>
    <xf numFmtId="0" fontId="5" fillId="0" borderId="8" xfId="0" applyFont="1" applyBorder="1" applyAlignment="1">
      <alignment vertical="center" wrapText="1"/>
    </xf>
    <xf numFmtId="0" fontId="1" fillId="0" borderId="13" xfId="0" applyFont="1" applyFill="1" applyBorder="1" applyAlignment="1">
      <alignment horizontal="center" vertical="center" wrapText="1"/>
    </xf>
    <xf numFmtId="4" fontId="1" fillId="7" borderId="36" xfId="0" applyNumberFormat="1" applyFont="1" applyFill="1" applyBorder="1" applyAlignment="1">
      <alignment horizontal="right" vertical="center" wrapText="1"/>
    </xf>
    <xf numFmtId="0" fontId="5" fillId="7" borderId="14" xfId="0" applyFont="1" applyFill="1" applyBorder="1" applyAlignment="1">
      <alignment vertical="center" wrapText="1"/>
    </xf>
    <xf numFmtId="0" fontId="1" fillId="7" borderId="3" xfId="0" applyFont="1" applyFill="1" applyBorder="1" applyAlignment="1">
      <alignment horizontal="center" vertical="center" wrapText="1"/>
    </xf>
    <xf numFmtId="0" fontId="5" fillId="7" borderId="8" xfId="0" applyFont="1" applyFill="1" applyBorder="1" applyAlignment="1">
      <alignment vertical="center" wrapText="1"/>
    </xf>
    <xf numFmtId="4" fontId="1" fillId="7" borderId="3" xfId="0" applyNumberFormat="1" applyFont="1" applyFill="1" applyBorder="1" applyAlignment="1">
      <alignment horizontal="right" vertical="center" wrapText="1"/>
    </xf>
    <xf numFmtId="4" fontId="1" fillId="7" borderId="4" xfId="0" applyNumberFormat="1" applyFont="1" applyFill="1" applyBorder="1" applyAlignment="1">
      <alignment horizontal="right" vertical="center" wrapText="1"/>
    </xf>
    <xf numFmtId="4" fontId="1" fillId="7" borderId="14" xfId="0" applyNumberFormat="1" applyFont="1" applyFill="1" applyBorder="1" applyAlignment="1">
      <alignment horizontal="right" vertical="center" wrapText="1"/>
    </xf>
    <xf numFmtId="0" fontId="2" fillId="9" borderId="19" xfId="0" applyFont="1" applyFill="1" applyBorder="1" applyAlignment="1">
      <alignment horizontal="center" vertical="center" wrapText="1"/>
    </xf>
    <xf numFmtId="0" fontId="5" fillId="9" borderId="19" xfId="0" applyNumberFormat="1" applyFont="1" applyFill="1" applyBorder="1" applyAlignment="1">
      <alignment vertical="center" wrapText="1"/>
    </xf>
    <xf numFmtId="4" fontId="1" fillId="0" borderId="34" xfId="0" applyNumberFormat="1" applyFont="1" applyBorder="1" applyAlignment="1">
      <alignment vertical="center"/>
    </xf>
    <xf numFmtId="4" fontId="1" fillId="7" borderId="8" xfId="0" applyNumberFormat="1" applyFont="1" applyFill="1" applyBorder="1" applyAlignment="1">
      <alignment horizontal="right" vertical="center" wrapText="1"/>
    </xf>
    <xf numFmtId="164" fontId="0" fillId="0" borderId="0" xfId="0" applyNumberFormat="1" applyAlignment="1">
      <alignment vertical="center"/>
    </xf>
    <xf numFmtId="4" fontId="1" fillId="0" borderId="0" xfId="0" applyNumberFormat="1" applyFont="1" applyFill="1" applyBorder="1" applyAlignment="1">
      <alignment horizontal="right" vertical="center" wrapText="1"/>
    </xf>
    <xf numFmtId="4" fontId="0" fillId="7" borderId="0" xfId="0" applyNumberFormat="1" applyFill="1" applyAlignment="1">
      <alignment vertical="center"/>
    </xf>
    <xf numFmtId="0" fontId="1" fillId="7" borderId="14" xfId="0" applyFont="1" applyFill="1" applyBorder="1" applyAlignment="1">
      <alignment horizontal="left" vertical="center"/>
    </xf>
    <xf numFmtId="4" fontId="6" fillId="7" borderId="0" xfId="0" applyNumberFormat="1" applyFont="1" applyFill="1" applyBorder="1" applyAlignment="1">
      <alignment horizontal="right" vertical="center"/>
    </xf>
    <xf numFmtId="4" fontId="12" fillId="0" borderId="0" xfId="0" applyNumberFormat="1" applyFont="1" applyAlignment="1">
      <alignment vertical="center"/>
    </xf>
    <xf numFmtId="0" fontId="1" fillId="0" borderId="40" xfId="0" applyFont="1" applyFill="1" applyBorder="1" applyAlignment="1">
      <alignment horizontal="left" vertical="center" wrapText="1"/>
    </xf>
    <xf numFmtId="0" fontId="1" fillId="7" borderId="40" xfId="0" applyFont="1" applyFill="1" applyBorder="1" applyAlignment="1">
      <alignment horizontal="center" vertical="center" wrapText="1"/>
    </xf>
    <xf numFmtId="0" fontId="5" fillId="7" borderId="40" xfId="0" applyFont="1" applyFill="1" applyBorder="1" applyAlignment="1">
      <alignment horizontal="left" vertical="center" wrapText="1"/>
    </xf>
    <xf numFmtId="4" fontId="1" fillId="0" borderId="40" xfId="0" applyNumberFormat="1" applyFont="1" applyFill="1" applyBorder="1" applyAlignment="1">
      <alignment vertical="center"/>
    </xf>
    <xf numFmtId="4" fontId="1" fillId="0" borderId="40" xfId="0" applyNumberFormat="1" applyFont="1" applyFill="1" applyBorder="1" applyAlignment="1">
      <alignment horizontal="right" vertical="center" wrapText="1"/>
    </xf>
    <xf numFmtId="4" fontId="1" fillId="0" borderId="41" xfId="0" applyNumberFormat="1" applyFont="1" applyFill="1" applyBorder="1" applyAlignment="1">
      <alignment vertical="center"/>
    </xf>
    <xf numFmtId="0" fontId="1" fillId="7" borderId="5" xfId="0" applyFont="1" applyFill="1" applyBorder="1" applyAlignment="1">
      <alignment horizontal="center" vertical="center" wrapText="1"/>
    </xf>
    <xf numFmtId="4" fontId="1" fillId="0" borderId="14" xfId="0" applyNumberFormat="1" applyFont="1" applyFill="1" applyBorder="1" applyAlignment="1">
      <alignment vertical="center"/>
    </xf>
    <xf numFmtId="0" fontId="5" fillId="7" borderId="11" xfId="0" applyFont="1" applyFill="1" applyBorder="1" applyAlignment="1">
      <alignment horizontal="left" vertical="center" wrapText="1"/>
    </xf>
    <xf numFmtId="4" fontId="1" fillId="7" borderId="3" xfId="0" applyNumberFormat="1" applyFont="1" applyFill="1" applyBorder="1" applyAlignment="1">
      <alignment horizontal="right" vertical="center"/>
    </xf>
    <xf numFmtId="4" fontId="1" fillId="7" borderId="4" xfId="0" applyNumberFormat="1" applyFont="1" applyFill="1" applyBorder="1" applyAlignment="1">
      <alignment horizontal="right" vertical="center"/>
    </xf>
    <xf numFmtId="2" fontId="5" fillId="7" borderId="14" xfId="0" applyNumberFormat="1" applyFont="1" applyFill="1" applyBorder="1" applyAlignment="1">
      <alignment vertical="center" wrapText="1"/>
    </xf>
    <xf numFmtId="4" fontId="1" fillId="7" borderId="14" xfId="0" applyNumberFormat="1" applyFont="1" applyFill="1" applyBorder="1" applyAlignment="1">
      <alignment horizontal="right" vertical="center"/>
    </xf>
    <xf numFmtId="0" fontId="1" fillId="7" borderId="13" xfId="0" applyFont="1" applyFill="1" applyBorder="1" applyAlignment="1">
      <alignment horizontal="center" vertical="center" wrapText="1"/>
    </xf>
    <xf numFmtId="0" fontId="0" fillId="0" borderId="32" xfId="0" applyBorder="1" applyAlignment="1">
      <alignment vertical="center"/>
    </xf>
    <xf numFmtId="0" fontId="0" fillId="0" borderId="0" xfId="0" applyBorder="1" applyAlignment="1">
      <alignment horizontal="right" vertical="center"/>
    </xf>
    <xf numFmtId="0" fontId="0" fillId="0" borderId="46" xfId="0" applyBorder="1" applyAlignment="1">
      <alignment vertical="center"/>
    </xf>
    <xf numFmtId="0" fontId="1" fillId="7" borderId="13" xfId="0" applyFont="1" applyFill="1" applyBorder="1" applyAlignment="1">
      <alignment horizontal="center" vertical="center"/>
    </xf>
    <xf numFmtId="4" fontId="1" fillId="7" borderId="14" xfId="0" applyNumberFormat="1" applyFont="1" applyFill="1" applyBorder="1" applyAlignment="1">
      <alignment vertical="center" wrapText="1"/>
    </xf>
    <xf numFmtId="4" fontId="1" fillId="7" borderId="36" xfId="0" applyNumberFormat="1" applyFont="1" applyFill="1" applyBorder="1" applyAlignment="1">
      <alignment vertical="center" wrapText="1"/>
    </xf>
    <xf numFmtId="4" fontId="7" fillId="0" borderId="0" xfId="0" applyNumberFormat="1" applyFont="1" applyAlignment="1">
      <alignment vertical="center"/>
    </xf>
    <xf numFmtId="4" fontId="1" fillId="0" borderId="36" xfId="0" applyNumberFormat="1" applyFont="1" applyFill="1" applyBorder="1" applyAlignment="1">
      <alignment horizontal="right" vertical="center"/>
    </xf>
    <xf numFmtId="0" fontId="2" fillId="5" borderId="9"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1" fillId="7" borderId="3" xfId="0" applyNumberFormat="1" applyFont="1" applyFill="1" applyBorder="1" applyAlignment="1">
      <alignment vertical="center" wrapText="1"/>
    </xf>
    <xf numFmtId="4" fontId="1" fillId="7" borderId="4" xfId="0" applyNumberFormat="1" applyFont="1" applyFill="1" applyBorder="1" applyAlignment="1">
      <alignment vertical="center" wrapText="1"/>
    </xf>
    <xf numFmtId="2" fontId="1" fillId="7" borderId="3" xfId="0" applyNumberFormat="1" applyFont="1" applyFill="1" applyBorder="1" applyAlignment="1">
      <alignment vertical="center" wrapText="1"/>
    </xf>
    <xf numFmtId="2" fontId="1" fillId="7" borderId="3" xfId="0" applyNumberFormat="1" applyFont="1" applyFill="1" applyBorder="1" applyAlignment="1">
      <alignment horizontal="center" vertical="center" wrapText="1"/>
    </xf>
    <xf numFmtId="2" fontId="3" fillId="7" borderId="3" xfId="0" applyNumberFormat="1" applyFont="1" applyFill="1" applyBorder="1" applyAlignment="1">
      <alignment vertical="center" wrapText="1"/>
    </xf>
    <xf numFmtId="2" fontId="1" fillId="7" borderId="14" xfId="0" applyNumberFormat="1" applyFont="1" applyFill="1" applyBorder="1" applyAlignment="1">
      <alignment vertical="center" wrapText="1"/>
    </xf>
    <xf numFmtId="2" fontId="1" fillId="7" borderId="14" xfId="0" applyNumberFormat="1" applyFont="1" applyFill="1" applyBorder="1" applyAlignment="1">
      <alignment horizontal="center" vertical="center" wrapText="1"/>
    </xf>
    <xf numFmtId="2" fontId="3" fillId="7" borderId="14" xfId="0" applyNumberFormat="1" applyFont="1" applyFill="1" applyBorder="1" applyAlignment="1">
      <alignment vertical="center" wrapText="1"/>
    </xf>
    <xf numFmtId="1" fontId="7" fillId="0" borderId="0" xfId="0" applyNumberFormat="1" applyFont="1" applyAlignment="1">
      <alignment vertical="center"/>
    </xf>
    <xf numFmtId="0" fontId="5" fillId="7" borderId="3" xfId="0" applyNumberFormat="1" applyFont="1" applyFill="1" applyBorder="1" applyAlignment="1">
      <alignment vertical="center" wrapText="1"/>
    </xf>
    <xf numFmtId="2" fontId="5" fillId="7" borderId="3" xfId="0" applyNumberFormat="1" applyFont="1" applyFill="1" applyBorder="1" applyAlignment="1">
      <alignment vertical="center" wrapText="1"/>
    </xf>
    <xf numFmtId="2" fontId="1" fillId="7" borderId="14" xfId="0" applyNumberFormat="1" applyFont="1" applyFill="1" applyBorder="1" applyAlignment="1">
      <alignment horizontal="left" vertical="center" wrapText="1"/>
    </xf>
    <xf numFmtId="0" fontId="1" fillId="7" borderId="14" xfId="0" applyNumberFormat="1" applyFont="1" applyFill="1" applyBorder="1" applyAlignment="1">
      <alignment horizontal="center" vertical="center" wrapText="1"/>
    </xf>
    <xf numFmtId="2" fontId="1" fillId="7" borderId="3" xfId="0" applyNumberFormat="1" applyFont="1" applyFill="1" applyBorder="1" applyAlignment="1">
      <alignment horizontal="left" vertical="center" wrapText="1"/>
    </xf>
    <xf numFmtId="0" fontId="1" fillId="7" borderId="3" xfId="0" applyNumberFormat="1" applyFont="1" applyFill="1" applyBorder="1" applyAlignment="1">
      <alignment horizontal="center" vertical="center" wrapText="1"/>
    </xf>
    <xf numFmtId="4" fontId="0" fillId="7" borderId="0" xfId="0" applyNumberFormat="1" applyFill="1" applyAlignment="1">
      <alignment vertical="center" wrapText="1"/>
    </xf>
    <xf numFmtId="4" fontId="2" fillId="9" borderId="28" xfId="0" applyNumberFormat="1" applyFont="1" applyFill="1" applyBorder="1" applyAlignment="1">
      <alignment horizontal="right" vertical="center" wrapText="1"/>
    </xf>
    <xf numFmtId="0" fontId="2" fillId="5" borderId="9" xfId="0" applyFont="1" applyFill="1" applyBorder="1" applyAlignment="1">
      <alignment horizontal="center" vertical="center" wrapText="1"/>
    </xf>
    <xf numFmtId="4" fontId="1" fillId="7" borderId="8" xfId="0" applyNumberFormat="1" applyFont="1" applyFill="1" applyBorder="1" applyAlignment="1">
      <alignment horizontal="right" vertical="center"/>
    </xf>
    <xf numFmtId="4" fontId="1" fillId="7" borderId="34" xfId="0" applyNumberFormat="1" applyFont="1" applyFill="1" applyBorder="1" applyAlignment="1">
      <alignment horizontal="right" vertical="center"/>
    </xf>
    <xf numFmtId="0" fontId="1" fillId="7" borderId="11" xfId="0" applyFont="1" applyFill="1" applyBorder="1" applyAlignment="1">
      <alignment horizontal="left" vertical="center" wrapText="1"/>
    </xf>
    <xf numFmtId="4" fontId="1" fillId="7" borderId="11" xfId="0" applyNumberFormat="1" applyFont="1" applyFill="1" applyBorder="1" applyAlignment="1">
      <alignment horizontal="right" vertical="center" wrapText="1"/>
    </xf>
    <xf numFmtId="4" fontId="1" fillId="7" borderId="35" xfId="0" applyNumberFormat="1" applyFont="1" applyFill="1" applyBorder="1" applyAlignment="1">
      <alignment horizontal="right" vertical="center" wrapText="1"/>
    </xf>
    <xf numFmtId="0" fontId="1" fillId="7" borderId="11" xfId="0" applyFont="1" applyFill="1" applyBorder="1" applyAlignment="1">
      <alignment horizontal="center" vertical="center" wrapText="1"/>
    </xf>
    <xf numFmtId="0" fontId="10" fillId="0" borderId="0" xfId="0" applyFont="1" applyAlignment="1">
      <alignment horizontal="center" vertical="center" wrapText="1"/>
    </xf>
    <xf numFmtId="4" fontId="4" fillId="0" borderId="0" xfId="5" applyNumberFormat="1" applyAlignment="1">
      <alignment vertical="center"/>
    </xf>
    <xf numFmtId="3" fontId="12" fillId="0" borderId="0" xfId="0" applyNumberFormat="1" applyFont="1" applyAlignment="1">
      <alignment horizontal="center" vertical="center"/>
    </xf>
    <xf numFmtId="0" fontId="2" fillId="4" borderId="19" xfId="0" applyFont="1" applyFill="1" applyBorder="1" applyAlignment="1">
      <alignment horizontal="center" vertical="center" wrapText="1"/>
    </xf>
    <xf numFmtId="0" fontId="5" fillId="7" borderId="11" xfId="0" applyFont="1" applyFill="1" applyBorder="1" applyAlignment="1">
      <alignment vertical="center" wrapText="1"/>
    </xf>
    <xf numFmtId="4" fontId="1" fillId="7" borderId="11" xfId="0" applyNumberFormat="1" applyFont="1" applyFill="1" applyBorder="1" applyAlignment="1">
      <alignment horizontal="right" vertical="center"/>
    </xf>
    <xf numFmtId="4" fontId="1" fillId="7" borderId="35" xfId="0" applyNumberFormat="1" applyFont="1" applyFill="1" applyBorder="1" applyAlignment="1">
      <alignment horizontal="right" vertical="center"/>
    </xf>
    <xf numFmtId="1" fontId="13" fillId="0" borderId="0" xfId="0" applyNumberFormat="1" applyFont="1" applyAlignment="1">
      <alignment vertical="center"/>
    </xf>
    <xf numFmtId="0" fontId="1" fillId="7" borderId="49" xfId="0" applyFont="1" applyFill="1" applyBorder="1" applyAlignment="1">
      <alignment horizontal="center" vertical="center" wrapText="1"/>
    </xf>
    <xf numFmtId="0" fontId="1" fillId="7" borderId="40" xfId="0" applyFont="1" applyFill="1" applyBorder="1" applyAlignment="1">
      <alignment horizontal="left" vertical="center" wrapText="1"/>
    </xf>
    <xf numFmtId="4" fontId="1" fillId="7" borderId="40" xfId="0" applyNumberFormat="1" applyFont="1" applyFill="1" applyBorder="1" applyAlignment="1">
      <alignment horizontal="right" vertical="center" wrapText="1"/>
    </xf>
    <xf numFmtId="4" fontId="1" fillId="7" borderId="41" xfId="0" applyNumberFormat="1" applyFont="1" applyFill="1" applyBorder="1" applyAlignment="1">
      <alignment horizontal="right" vertical="center" wrapText="1"/>
    </xf>
    <xf numFmtId="0" fontId="5" fillId="7" borderId="8" xfId="0" applyFont="1" applyFill="1" applyBorder="1" applyAlignment="1">
      <alignment horizontal="left" vertical="center" wrapText="1"/>
    </xf>
    <xf numFmtId="2" fontId="1" fillId="7" borderId="8" xfId="0" applyNumberFormat="1" applyFont="1" applyFill="1" applyBorder="1" applyAlignment="1">
      <alignment horizontal="left" vertical="center" wrapText="1"/>
    </xf>
    <xf numFmtId="0" fontId="1" fillId="7" borderId="8" xfId="0" applyNumberFormat="1" applyFont="1" applyFill="1" applyBorder="1" applyAlignment="1">
      <alignment horizontal="center" vertical="center" wrapText="1"/>
    </xf>
    <xf numFmtId="2" fontId="3" fillId="7" borderId="8" xfId="0" applyNumberFormat="1" applyFont="1" applyFill="1" applyBorder="1" applyAlignment="1">
      <alignment vertical="center" wrapText="1"/>
    </xf>
    <xf numFmtId="4" fontId="1" fillId="7" borderId="8" xfId="0" applyNumberFormat="1" applyFont="1" applyFill="1" applyBorder="1" applyAlignment="1">
      <alignment vertical="center" wrapText="1"/>
    </xf>
    <xf numFmtId="4" fontId="1" fillId="7" borderId="34" xfId="0" applyNumberFormat="1" applyFont="1" applyFill="1" applyBorder="1" applyAlignment="1">
      <alignment vertical="center" wrapText="1"/>
    </xf>
    <xf numFmtId="0" fontId="2" fillId="4" borderId="1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0" xfId="0" applyFont="1" applyFill="1" applyBorder="1" applyAlignment="1">
      <alignment horizontal="left" vertical="center" wrapText="1"/>
    </xf>
    <xf numFmtId="4" fontId="2" fillId="4" borderId="40" xfId="0" applyNumberFormat="1" applyFont="1" applyFill="1" applyBorder="1" applyAlignment="1">
      <alignment horizontal="right" vertical="center" wrapText="1"/>
    </xf>
    <xf numFmtId="4" fontId="2" fillId="4" borderId="41" xfId="0" applyNumberFormat="1" applyFont="1" applyFill="1" applyBorder="1" applyAlignment="1">
      <alignment horizontal="right" vertical="center" wrapText="1"/>
    </xf>
    <xf numFmtId="0" fontId="1" fillId="7" borderId="17" xfId="0" applyFont="1" applyFill="1" applyBorder="1" applyAlignment="1">
      <alignment horizontal="center" vertical="center" wrapText="1"/>
    </xf>
    <xf numFmtId="2" fontId="5" fillId="7" borderId="8" xfId="0" applyNumberFormat="1" applyFont="1" applyFill="1" applyBorder="1" applyAlignment="1">
      <alignment vertical="center" wrapText="1"/>
    </xf>
    <xf numFmtId="0" fontId="5" fillId="7" borderId="8" xfId="0" applyNumberFormat="1" applyFont="1" applyFill="1" applyBorder="1" applyAlignment="1">
      <alignment vertical="center" wrapText="1"/>
    </xf>
    <xf numFmtId="0" fontId="1" fillId="7" borderId="22" xfId="0" applyFont="1" applyFill="1" applyBorder="1" applyAlignment="1">
      <alignment horizontal="left" vertical="center"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3" fillId="7" borderId="1" xfId="0" applyFont="1" applyFill="1" applyBorder="1" applyAlignment="1">
      <alignment vertical="center" wrapText="1"/>
    </xf>
    <xf numFmtId="4" fontId="1" fillId="7" borderId="1" xfId="0" applyNumberFormat="1" applyFont="1" applyFill="1" applyBorder="1" applyAlignment="1">
      <alignment vertical="center" wrapText="1"/>
    </xf>
    <xf numFmtId="4" fontId="1" fillId="7" borderId="2" xfId="0" applyNumberFormat="1" applyFont="1" applyFill="1" applyBorder="1" applyAlignment="1">
      <alignment vertical="center" wrapText="1"/>
    </xf>
    <xf numFmtId="0" fontId="1" fillId="7" borderId="14" xfId="0" applyFont="1" applyFill="1" applyBorder="1" applyAlignment="1">
      <alignment vertical="center" wrapText="1"/>
    </xf>
    <xf numFmtId="0" fontId="3" fillId="7" borderId="14" xfId="0" applyFont="1" applyFill="1" applyBorder="1" applyAlignment="1">
      <alignment vertical="center" wrapText="1"/>
    </xf>
    <xf numFmtId="0" fontId="1" fillId="7" borderId="3" xfId="0" applyFont="1" applyFill="1" applyBorder="1" applyAlignment="1">
      <alignment vertical="center" wrapText="1"/>
    </xf>
    <xf numFmtId="0" fontId="3" fillId="7" borderId="3" xfId="0" applyFont="1" applyFill="1" applyBorder="1" applyAlignment="1">
      <alignment vertical="center" wrapText="1"/>
    </xf>
    <xf numFmtId="0" fontId="14" fillId="0" borderId="0" xfId="0" applyFont="1" applyAlignment="1">
      <alignment vertical="center"/>
    </xf>
    <xf numFmtId="0" fontId="14" fillId="0" borderId="0" xfId="0" applyFont="1" applyAlignment="1">
      <alignment horizontal="left" vertical="center"/>
    </xf>
    <xf numFmtId="0" fontId="2" fillId="10" borderId="9" xfId="0" applyFont="1" applyFill="1" applyBorder="1" applyAlignment="1">
      <alignment horizontal="center" vertical="center" wrapText="1"/>
    </xf>
    <xf numFmtId="0" fontId="2" fillId="10" borderId="9" xfId="0" applyFont="1" applyFill="1" applyBorder="1" applyAlignment="1">
      <alignment horizontal="left" vertical="center" wrapText="1"/>
    </xf>
    <xf numFmtId="4" fontId="2" fillId="10" borderId="9" xfId="0" applyNumberFormat="1" applyFont="1" applyFill="1" applyBorder="1" applyAlignment="1">
      <alignment horizontal="right" vertical="center" wrapText="1"/>
    </xf>
    <xf numFmtId="4" fontId="2" fillId="10" borderId="27" xfId="0" applyNumberFormat="1" applyFont="1" applyFill="1" applyBorder="1" applyAlignment="1">
      <alignment horizontal="right" vertical="center" wrapText="1"/>
    </xf>
    <xf numFmtId="0" fontId="15" fillId="0" borderId="0" xfId="0" applyFont="1" applyAlignment="1">
      <alignment vertical="center"/>
    </xf>
    <xf numFmtId="0" fontId="14" fillId="0" borderId="0" xfId="0" applyFont="1" applyAlignment="1">
      <alignment horizontal="right" vertical="center"/>
    </xf>
    <xf numFmtId="0" fontId="2" fillId="4" borderId="45"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1" fillId="0" borderId="0" xfId="0" applyFont="1" applyAlignment="1">
      <alignment horizontal="left"/>
    </xf>
    <xf numFmtId="0" fontId="1" fillId="0" borderId="29" xfId="0" applyFont="1" applyBorder="1" applyAlignment="1">
      <alignment horizontal="left"/>
    </xf>
    <xf numFmtId="0" fontId="9" fillId="0" borderId="0" xfId="0" applyFont="1" applyBorder="1" applyAlignment="1">
      <alignment horizontal="center" vertical="center"/>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0" fillId="0" borderId="0" xfId="0" applyFont="1" applyAlignment="1">
      <alignment horizontal="center" vertical="center" wrapText="1"/>
    </xf>
    <xf numFmtId="0" fontId="2" fillId="4" borderId="44"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cellXfs>
  <cellStyles count="7">
    <cellStyle name="Normal" xfId="0" builtinId="0"/>
    <cellStyle name="Normal 2" xfId="1"/>
    <cellStyle name="Normal 3" xfId="2"/>
    <cellStyle name="Normal 4" xfId="6"/>
    <cellStyle name="Obično 2" xfId="3"/>
    <cellStyle name="Obično 3" xfId="4"/>
    <cellStyle name="Obično_Evidencijska lista - rezime 2" xfId="5"/>
  </cellStyles>
  <dxfs count="0"/>
  <tableStyles count="0" defaultTableStyle="TableStyleMedium9" defaultPivotStyle="PivotStyleLight16"/>
  <colors>
    <mruColors>
      <color rgb="FF66FFFF"/>
      <color rgb="FFADF3C4"/>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7"/>
  <sheetViews>
    <sheetView tabSelected="1" zoomScale="80" zoomScaleNormal="80" zoomScaleSheetLayoutView="20" workbookViewId="0">
      <selection activeCell="I13" sqref="I13"/>
    </sheetView>
  </sheetViews>
  <sheetFormatPr defaultRowHeight="12.75"/>
  <cols>
    <col min="1" max="1" width="7" style="2" customWidth="1"/>
    <col min="2" max="2" width="34.7109375" style="2" customWidth="1"/>
    <col min="3" max="3" width="13.5703125" style="2" customWidth="1"/>
    <col min="4" max="4" width="44.5703125" style="3" customWidth="1"/>
    <col min="5" max="5" width="16.7109375" style="4" customWidth="1"/>
    <col min="6" max="6" width="18.42578125" style="4" customWidth="1"/>
    <col min="7" max="7" width="18.85546875" style="2" customWidth="1"/>
    <col min="8" max="8" width="18.42578125" style="2" customWidth="1"/>
    <col min="9" max="9" width="21" style="2" customWidth="1"/>
    <col min="10" max="10" width="22.140625" style="2" bestFit="1" customWidth="1"/>
    <col min="11" max="11" width="23.42578125" style="2" customWidth="1"/>
    <col min="12" max="12" width="12.7109375" style="2" bestFit="1" customWidth="1"/>
    <col min="13" max="13" width="10.140625" style="2" bestFit="1" customWidth="1"/>
    <col min="14" max="16384" width="9.140625" style="2"/>
  </cols>
  <sheetData>
    <row r="1" spans="1:8" ht="26.25" customHeight="1">
      <c r="A1" s="226" t="s">
        <v>522</v>
      </c>
      <c r="B1" s="220"/>
      <c r="C1" s="220"/>
      <c r="D1" s="221"/>
      <c r="E1" s="227"/>
      <c r="F1" s="227"/>
    </row>
    <row r="2" spans="1:8" ht="28.5" customHeight="1">
      <c r="A2" s="226" t="s">
        <v>523</v>
      </c>
      <c r="B2" s="220"/>
      <c r="C2" s="220"/>
      <c r="D2" s="221"/>
      <c r="E2" s="227"/>
      <c r="F2" s="227"/>
    </row>
    <row r="3" spans="1:8" ht="25.5" customHeight="1" thickBot="1">
      <c r="A3" s="1"/>
    </row>
    <row r="4" spans="1:8" ht="16.5" hidden="1" thickBot="1">
      <c r="A4" s="1"/>
    </row>
    <row r="5" spans="1:8" ht="26.25" hidden="1" customHeight="1" thickBot="1">
      <c r="A5" s="63"/>
      <c r="G5" s="4"/>
    </row>
    <row r="6" spans="1:8" ht="20.25" hidden="1" customHeight="1" thickBot="1">
      <c r="A6" s="240"/>
      <c r="B6" s="240"/>
      <c r="C6" s="65"/>
      <c r="D6" s="66"/>
    </row>
    <row r="7" spans="1:8" ht="20.25" hidden="1" customHeight="1" thickBot="1">
      <c r="A7" s="241"/>
      <c r="B7" s="241"/>
      <c r="C7" s="67"/>
      <c r="D7" s="66"/>
      <c r="E7" s="242"/>
      <c r="F7" s="242"/>
      <c r="G7" s="242"/>
    </row>
    <row r="8" spans="1:8" ht="69" customHeight="1">
      <c r="A8" s="76" t="s">
        <v>0</v>
      </c>
      <c r="B8" s="77" t="s">
        <v>254</v>
      </c>
      <c r="C8" s="77" t="s">
        <v>255</v>
      </c>
      <c r="D8" s="77" t="s">
        <v>256</v>
      </c>
      <c r="E8" s="77" t="s">
        <v>257</v>
      </c>
      <c r="F8" s="8" t="s">
        <v>258</v>
      </c>
      <c r="G8" s="64" t="s">
        <v>259</v>
      </c>
    </row>
    <row r="9" spans="1:8" ht="30.75" customHeight="1">
      <c r="A9" s="243" t="s">
        <v>95</v>
      </c>
      <c r="B9" s="244"/>
      <c r="C9" s="244"/>
      <c r="D9" s="244"/>
      <c r="E9" s="244"/>
      <c r="F9" s="244"/>
      <c r="G9" s="245"/>
    </row>
    <row r="10" spans="1:8" s="6" customFormat="1" ht="50.25" customHeight="1">
      <c r="A10" s="9">
        <v>1</v>
      </c>
      <c r="B10" s="13" t="s">
        <v>103</v>
      </c>
      <c r="C10" s="10" t="s">
        <v>260</v>
      </c>
      <c r="D10" s="12" t="s">
        <v>11</v>
      </c>
      <c r="E10" s="39">
        <v>828780</v>
      </c>
      <c r="F10" s="39">
        <v>414390</v>
      </c>
      <c r="G10" s="49">
        <v>310792.5</v>
      </c>
      <c r="H10" s="29"/>
    </row>
    <row r="11" spans="1:8" ht="45" customHeight="1">
      <c r="A11" s="9">
        <v>2</v>
      </c>
      <c r="B11" s="15" t="s">
        <v>22</v>
      </c>
      <c r="C11" s="10" t="s">
        <v>260</v>
      </c>
      <c r="D11" s="14" t="s">
        <v>18</v>
      </c>
      <c r="E11" s="39">
        <v>517404.55</v>
      </c>
      <c r="F11" s="39">
        <v>258702.27</v>
      </c>
      <c r="G11" s="92">
        <v>194026.7</v>
      </c>
      <c r="H11" s="91"/>
    </row>
    <row r="12" spans="1:8" ht="49.5" customHeight="1">
      <c r="A12" s="9">
        <v>3</v>
      </c>
      <c r="B12" s="18" t="s">
        <v>21</v>
      </c>
      <c r="C12" s="19" t="s">
        <v>260</v>
      </c>
      <c r="D12" s="22" t="s">
        <v>11</v>
      </c>
      <c r="E12" s="39">
        <v>1251176</v>
      </c>
      <c r="F12" s="39">
        <f>469191+156397</f>
        <v>625588</v>
      </c>
      <c r="G12" s="92">
        <v>469191</v>
      </c>
      <c r="H12" s="29"/>
    </row>
    <row r="13" spans="1:8" ht="67.5" customHeight="1">
      <c r="A13" s="9">
        <v>4</v>
      </c>
      <c r="B13" s="13" t="s">
        <v>8</v>
      </c>
      <c r="C13" s="10" t="s">
        <v>261</v>
      </c>
      <c r="D13" s="12" t="s">
        <v>9</v>
      </c>
      <c r="E13" s="39">
        <v>20898986.809999999</v>
      </c>
      <c r="F13" s="39">
        <v>10449493.4</v>
      </c>
      <c r="G13" s="82">
        <v>7837120.0499999998</v>
      </c>
      <c r="H13" s="29"/>
    </row>
    <row r="14" spans="1:8" ht="81.75" customHeight="1">
      <c r="A14" s="9">
        <v>5</v>
      </c>
      <c r="B14" s="18" t="s">
        <v>20</v>
      </c>
      <c r="C14" s="19" t="s">
        <v>260</v>
      </c>
      <c r="D14" s="22" t="s">
        <v>17</v>
      </c>
      <c r="E14" s="39">
        <v>2116831.17</v>
      </c>
      <c r="F14" s="39">
        <v>1058415.58</v>
      </c>
      <c r="G14" s="92">
        <v>793811.68</v>
      </c>
      <c r="H14" s="91"/>
    </row>
    <row r="15" spans="1:8" ht="149.25" customHeight="1">
      <c r="A15" s="9">
        <v>6</v>
      </c>
      <c r="B15" s="15" t="s">
        <v>3</v>
      </c>
      <c r="C15" s="10" t="s">
        <v>260</v>
      </c>
      <c r="D15" s="12" t="s">
        <v>4</v>
      </c>
      <c r="E15" s="39">
        <v>3531734.03</v>
      </c>
      <c r="F15" s="39">
        <v>1942453.72</v>
      </c>
      <c r="G15" s="82">
        <v>1456840.29</v>
      </c>
      <c r="H15" s="59"/>
    </row>
    <row r="16" spans="1:8" ht="153" customHeight="1">
      <c r="A16" s="9">
        <v>7</v>
      </c>
      <c r="B16" s="15" t="s">
        <v>5</v>
      </c>
      <c r="C16" s="10" t="s">
        <v>260</v>
      </c>
      <c r="D16" s="12" t="s">
        <v>4</v>
      </c>
      <c r="E16" s="39">
        <v>3660742.47</v>
      </c>
      <c r="F16" s="39">
        <v>2013408.36</v>
      </c>
      <c r="G16" s="82">
        <v>1510056.27</v>
      </c>
      <c r="H16" s="29"/>
    </row>
    <row r="17" spans="1:12" ht="153.75" customHeight="1">
      <c r="A17" s="9">
        <v>8</v>
      </c>
      <c r="B17" s="18" t="s">
        <v>14</v>
      </c>
      <c r="C17" s="19" t="s">
        <v>260</v>
      </c>
      <c r="D17" s="22" t="s">
        <v>15</v>
      </c>
      <c r="E17" s="39">
        <v>2211363.8399999999</v>
      </c>
      <c r="F17" s="39">
        <v>1105681.9199999999</v>
      </c>
      <c r="G17" s="92">
        <v>829261.44</v>
      </c>
      <c r="H17" s="29"/>
    </row>
    <row r="18" spans="1:12" ht="114" customHeight="1">
      <c r="A18" s="9">
        <v>9</v>
      </c>
      <c r="B18" s="18" t="s">
        <v>309</v>
      </c>
      <c r="C18" s="10" t="s">
        <v>261</v>
      </c>
      <c r="D18" s="14" t="s">
        <v>10</v>
      </c>
      <c r="E18" s="39">
        <v>3389075.28</v>
      </c>
      <c r="F18" s="39">
        <v>1694537.64</v>
      </c>
      <c r="G18" s="82">
        <v>1270903.23</v>
      </c>
      <c r="H18" s="59"/>
    </row>
    <row r="19" spans="1:12" ht="75" customHeight="1">
      <c r="A19" s="9">
        <v>10</v>
      </c>
      <c r="B19" s="15" t="s">
        <v>12</v>
      </c>
      <c r="C19" s="10" t="s">
        <v>260</v>
      </c>
      <c r="D19" s="12" t="s">
        <v>13</v>
      </c>
      <c r="E19" s="39">
        <v>3273306.44</v>
      </c>
      <c r="F19" s="39">
        <v>1800318.54</v>
      </c>
      <c r="G19" s="82">
        <v>1350238.91</v>
      </c>
      <c r="H19" s="29"/>
    </row>
    <row r="20" spans="1:12" ht="77.25" customHeight="1">
      <c r="A20" s="9">
        <v>11</v>
      </c>
      <c r="B20" s="15" t="s">
        <v>207</v>
      </c>
      <c r="C20" s="10" t="s">
        <v>260</v>
      </c>
      <c r="D20" s="12" t="s">
        <v>16</v>
      </c>
      <c r="E20" s="39">
        <v>2613997.58</v>
      </c>
      <c r="F20" s="39">
        <v>1306998.79</v>
      </c>
      <c r="G20" s="82">
        <v>980249.09</v>
      </c>
      <c r="H20" s="91"/>
    </row>
    <row r="21" spans="1:12" ht="102" customHeight="1">
      <c r="A21" s="9">
        <v>12</v>
      </c>
      <c r="B21" s="15" t="s">
        <v>1</v>
      </c>
      <c r="C21" s="10" t="s">
        <v>260</v>
      </c>
      <c r="D21" s="26" t="s">
        <v>2</v>
      </c>
      <c r="E21" s="39">
        <v>14279345.529999999</v>
      </c>
      <c r="F21" s="39">
        <v>7139672.7599999998</v>
      </c>
      <c r="G21" s="82">
        <v>5354754.57</v>
      </c>
      <c r="H21" s="91"/>
    </row>
    <row r="22" spans="1:12" ht="93.75" customHeight="1" thickBot="1">
      <c r="A22" s="9">
        <v>13</v>
      </c>
      <c r="B22" s="74" t="s">
        <v>6</v>
      </c>
      <c r="C22" s="44" t="s">
        <v>260</v>
      </c>
      <c r="D22" s="75" t="s">
        <v>238</v>
      </c>
      <c r="E22" s="40">
        <v>3165692.57</v>
      </c>
      <c r="F22" s="40">
        <v>1741130.91</v>
      </c>
      <c r="G22" s="84">
        <v>1305848.18</v>
      </c>
      <c r="H22" s="29"/>
    </row>
    <row r="23" spans="1:12" ht="30.75" customHeight="1" thickBot="1">
      <c r="A23" s="235" t="s">
        <v>99</v>
      </c>
      <c r="B23" s="236"/>
      <c r="C23" s="23">
        <f>COUNTA(C10:C22)</f>
        <v>13</v>
      </c>
      <c r="D23" s="24"/>
      <c r="E23" s="25">
        <f>SUM(E10:E22)</f>
        <v>61738436.270000003</v>
      </c>
      <c r="F23" s="25">
        <f>SUM(F10:F22)</f>
        <v>31550791.889999997</v>
      </c>
      <c r="G23" s="36">
        <f>SUM(G10:G22)</f>
        <v>23663093.91</v>
      </c>
      <c r="H23" s="81"/>
      <c r="I23" s="7"/>
      <c r="J23" s="7"/>
      <c r="K23" s="7"/>
      <c r="L23" s="7"/>
    </row>
    <row r="24" spans="1:12" ht="33" customHeight="1">
      <c r="A24" s="232" t="s">
        <v>96</v>
      </c>
      <c r="B24" s="233"/>
      <c r="C24" s="233"/>
      <c r="D24" s="233"/>
      <c r="E24" s="233"/>
      <c r="F24" s="233"/>
      <c r="G24" s="234"/>
      <c r="H24" s="65"/>
      <c r="I24" s="130"/>
    </row>
    <row r="25" spans="1:12" ht="71.25" customHeight="1">
      <c r="A25" s="17">
        <v>14</v>
      </c>
      <c r="B25" s="15" t="s">
        <v>26</v>
      </c>
      <c r="C25" s="10" t="s">
        <v>260</v>
      </c>
      <c r="D25" s="12" t="s">
        <v>27</v>
      </c>
      <c r="E25" s="39">
        <v>1207390.07</v>
      </c>
      <c r="F25" s="39">
        <v>603695.03</v>
      </c>
      <c r="G25" s="82">
        <v>452771.27</v>
      </c>
      <c r="H25" s="29"/>
    </row>
    <row r="26" spans="1:12" ht="57.75" customHeight="1">
      <c r="A26" s="9">
        <v>15</v>
      </c>
      <c r="B26" s="13" t="s">
        <v>28</v>
      </c>
      <c r="C26" s="10" t="s">
        <v>260</v>
      </c>
      <c r="D26" s="20" t="s">
        <v>29</v>
      </c>
      <c r="E26" s="39">
        <v>4595945.29</v>
      </c>
      <c r="F26" s="39">
        <v>2297972.64</v>
      </c>
      <c r="G26" s="49">
        <v>1723479.48</v>
      </c>
      <c r="H26" s="29"/>
    </row>
    <row r="27" spans="1:12" ht="109.5" customHeight="1">
      <c r="A27" s="17">
        <v>16</v>
      </c>
      <c r="B27" s="15" t="s">
        <v>30</v>
      </c>
      <c r="C27" s="10" t="s">
        <v>261</v>
      </c>
      <c r="D27" s="12" t="s">
        <v>10</v>
      </c>
      <c r="E27" s="39">
        <v>856981.1</v>
      </c>
      <c r="F27" s="39">
        <v>428490.55</v>
      </c>
      <c r="G27" s="82">
        <v>321367.90999999997</v>
      </c>
      <c r="H27" s="59"/>
    </row>
    <row r="28" spans="1:12" ht="86.25" customHeight="1">
      <c r="A28" s="9">
        <v>17</v>
      </c>
      <c r="B28" s="34" t="s">
        <v>126</v>
      </c>
      <c r="C28" s="10" t="s">
        <v>261</v>
      </c>
      <c r="D28" s="26" t="s">
        <v>31</v>
      </c>
      <c r="E28" s="39">
        <v>2040540.4</v>
      </c>
      <c r="F28" s="39">
        <v>1020270.2</v>
      </c>
      <c r="G28" s="83">
        <v>765202.65</v>
      </c>
      <c r="H28" s="29"/>
    </row>
    <row r="29" spans="1:12" ht="72" customHeight="1">
      <c r="A29" s="17">
        <v>18</v>
      </c>
      <c r="B29" s="13" t="s">
        <v>174</v>
      </c>
      <c r="C29" s="10" t="s">
        <v>260</v>
      </c>
      <c r="D29" s="12" t="s">
        <v>19</v>
      </c>
      <c r="E29" s="39">
        <v>1023035.75</v>
      </c>
      <c r="F29" s="39">
        <v>562669.66</v>
      </c>
      <c r="G29" s="82">
        <v>422002.25</v>
      </c>
      <c r="H29" s="29"/>
    </row>
    <row r="30" spans="1:12" ht="49.5" customHeight="1">
      <c r="A30" s="9">
        <v>19</v>
      </c>
      <c r="B30" s="13" t="s">
        <v>310</v>
      </c>
      <c r="C30" s="10" t="s">
        <v>261</v>
      </c>
      <c r="D30" s="12" t="s">
        <v>23</v>
      </c>
      <c r="E30" s="39">
        <v>5018335.47</v>
      </c>
      <c r="F30" s="39">
        <v>2509167.73</v>
      </c>
      <c r="G30" s="82">
        <v>1881875.8</v>
      </c>
      <c r="H30" s="29"/>
    </row>
    <row r="31" spans="1:12" ht="180" customHeight="1">
      <c r="A31" s="17">
        <v>20</v>
      </c>
      <c r="B31" s="61" t="s">
        <v>24</v>
      </c>
      <c r="C31" s="46" t="s">
        <v>260</v>
      </c>
      <c r="D31" s="53" t="s">
        <v>25</v>
      </c>
      <c r="E31" s="40">
        <v>2130289.0699999998</v>
      </c>
      <c r="F31" s="40">
        <v>1065144.53</v>
      </c>
      <c r="G31" s="93">
        <v>798858.4</v>
      </c>
      <c r="H31" s="29"/>
    </row>
    <row r="32" spans="1:12" ht="90.75" customHeight="1" thickBot="1">
      <c r="A32" s="9">
        <v>21</v>
      </c>
      <c r="B32" s="69" t="s">
        <v>32</v>
      </c>
      <c r="C32" s="71" t="s">
        <v>261</v>
      </c>
      <c r="D32" s="73" t="s">
        <v>33</v>
      </c>
      <c r="E32" s="78">
        <v>13014190.93</v>
      </c>
      <c r="F32" s="78">
        <v>6507095.46</v>
      </c>
      <c r="G32" s="128">
        <v>4880321.5999999996</v>
      </c>
      <c r="H32" s="29"/>
    </row>
    <row r="33" spans="1:12" ht="30.75" customHeight="1" thickBot="1">
      <c r="A33" s="235" t="s">
        <v>100</v>
      </c>
      <c r="B33" s="236"/>
      <c r="C33" s="23">
        <f>COUNTA(C25:C32)</f>
        <v>8</v>
      </c>
      <c r="D33" s="24"/>
      <c r="E33" s="25">
        <f>SUM(E25:E32)</f>
        <v>29886708.079999998</v>
      </c>
      <c r="F33" s="25">
        <f t="shared" ref="F33:G33" si="0">SUM(F25:F32)</f>
        <v>14994505.800000001</v>
      </c>
      <c r="G33" s="36">
        <f t="shared" si="0"/>
        <v>11245879.359999999</v>
      </c>
      <c r="H33" s="81"/>
      <c r="I33" s="7"/>
      <c r="J33" s="7"/>
      <c r="K33" s="7"/>
      <c r="L33" s="7"/>
    </row>
    <row r="34" spans="1:12" ht="30.75" customHeight="1">
      <c r="A34" s="232" t="s">
        <v>97</v>
      </c>
      <c r="B34" s="233"/>
      <c r="C34" s="233"/>
      <c r="D34" s="233"/>
      <c r="E34" s="233"/>
      <c r="F34" s="233"/>
      <c r="G34" s="234"/>
      <c r="H34" s="81"/>
      <c r="I34" s="7"/>
    </row>
    <row r="35" spans="1:12" ht="49.5" customHeight="1">
      <c r="A35" s="17">
        <v>22</v>
      </c>
      <c r="B35" s="34" t="s">
        <v>45</v>
      </c>
      <c r="C35" s="19" t="s">
        <v>260</v>
      </c>
      <c r="D35" s="35" t="s">
        <v>18</v>
      </c>
      <c r="E35" s="39">
        <v>1072964.28</v>
      </c>
      <c r="F35" s="39">
        <v>536482.14</v>
      </c>
      <c r="G35" s="49">
        <v>402361.59999999998</v>
      </c>
      <c r="H35" s="59"/>
      <c r="I35" s="7"/>
    </row>
    <row r="36" spans="1:12" ht="64.5" customHeight="1">
      <c r="A36" s="17">
        <v>23</v>
      </c>
      <c r="B36" s="34" t="s">
        <v>42</v>
      </c>
      <c r="C36" s="19" t="s">
        <v>260</v>
      </c>
      <c r="D36" s="35" t="s">
        <v>7</v>
      </c>
      <c r="E36" s="39">
        <v>764314.42</v>
      </c>
      <c r="F36" s="39">
        <v>420372.93</v>
      </c>
      <c r="G36" s="49">
        <v>315279.7</v>
      </c>
      <c r="H36" s="59"/>
      <c r="I36" s="7"/>
    </row>
    <row r="37" spans="1:12" ht="55.5" customHeight="1">
      <c r="A37" s="17">
        <v>24</v>
      </c>
      <c r="B37" s="13" t="s">
        <v>164</v>
      </c>
      <c r="C37" s="10" t="s">
        <v>261</v>
      </c>
      <c r="D37" s="26" t="s">
        <v>31</v>
      </c>
      <c r="E37" s="39">
        <v>410035.83</v>
      </c>
      <c r="F37" s="39">
        <v>205017.91</v>
      </c>
      <c r="G37" s="49">
        <v>153763.43</v>
      </c>
      <c r="H37" s="59"/>
      <c r="I37" s="7"/>
    </row>
    <row r="38" spans="1:12" ht="135.75" customHeight="1">
      <c r="A38" s="17">
        <v>25</v>
      </c>
      <c r="B38" s="47" t="s">
        <v>46</v>
      </c>
      <c r="C38" s="10" t="s">
        <v>260</v>
      </c>
      <c r="D38" s="45" t="s">
        <v>47</v>
      </c>
      <c r="E38" s="39">
        <v>636270.31000000006</v>
      </c>
      <c r="F38" s="39">
        <v>349948.67</v>
      </c>
      <c r="G38" s="49">
        <v>262461.5</v>
      </c>
      <c r="H38" s="59"/>
      <c r="I38" s="7"/>
    </row>
    <row r="39" spans="1:12" ht="109.5" customHeight="1">
      <c r="A39" s="17">
        <v>26</v>
      </c>
      <c r="B39" s="13" t="s">
        <v>41</v>
      </c>
      <c r="C39" s="10" t="s">
        <v>261</v>
      </c>
      <c r="D39" s="20" t="s">
        <v>10</v>
      </c>
      <c r="E39" s="39">
        <v>2317901.16</v>
      </c>
      <c r="F39" s="39">
        <v>1158950.58</v>
      </c>
      <c r="G39" s="49">
        <v>869212.94</v>
      </c>
      <c r="H39" s="59"/>
      <c r="I39" s="7"/>
    </row>
    <row r="40" spans="1:12" ht="101.25" customHeight="1">
      <c r="A40" s="17">
        <v>27</v>
      </c>
      <c r="B40" s="43" t="s">
        <v>35</v>
      </c>
      <c r="C40" s="10" t="s">
        <v>260</v>
      </c>
      <c r="D40" s="20" t="s">
        <v>36</v>
      </c>
      <c r="E40" s="39">
        <v>2592827.61</v>
      </c>
      <c r="F40" s="39">
        <v>1426055.19</v>
      </c>
      <c r="G40" s="49">
        <v>1069541.3899999999</v>
      </c>
      <c r="H40" s="59"/>
      <c r="I40" s="7"/>
    </row>
    <row r="41" spans="1:12" ht="69" customHeight="1">
      <c r="A41" s="17">
        <v>28</v>
      </c>
      <c r="B41" s="43" t="s">
        <v>53</v>
      </c>
      <c r="C41" s="10" t="s">
        <v>260</v>
      </c>
      <c r="D41" s="20" t="s">
        <v>288</v>
      </c>
      <c r="E41" s="39">
        <v>588203.64</v>
      </c>
      <c r="F41" s="39">
        <v>294101.82</v>
      </c>
      <c r="G41" s="49">
        <v>220576.37</v>
      </c>
      <c r="H41" s="59"/>
      <c r="I41" s="7"/>
    </row>
    <row r="42" spans="1:12" ht="100.5" customHeight="1">
      <c r="A42" s="17">
        <v>29</v>
      </c>
      <c r="B42" s="43" t="s">
        <v>298</v>
      </c>
      <c r="C42" s="10" t="s">
        <v>260</v>
      </c>
      <c r="D42" s="20" t="s">
        <v>34</v>
      </c>
      <c r="E42" s="39">
        <v>2886976.3</v>
      </c>
      <c r="F42" s="39">
        <v>1443488.15</v>
      </c>
      <c r="G42" s="49">
        <v>1082616.1100000001</v>
      </c>
      <c r="H42" s="59"/>
      <c r="I42" s="7"/>
    </row>
    <row r="43" spans="1:12" ht="106.5" customHeight="1">
      <c r="A43" s="17">
        <v>30</v>
      </c>
      <c r="B43" s="61" t="s">
        <v>37</v>
      </c>
      <c r="C43" s="46" t="s">
        <v>260</v>
      </c>
      <c r="D43" s="60" t="s">
        <v>38</v>
      </c>
      <c r="E43" s="40">
        <v>2772122.97</v>
      </c>
      <c r="F43" s="40">
        <v>1524667.63</v>
      </c>
      <c r="G43" s="94">
        <v>1143500.72</v>
      </c>
      <c r="H43" s="59"/>
      <c r="I43" s="7"/>
    </row>
    <row r="44" spans="1:12" ht="124.5" customHeight="1">
      <c r="A44" s="17">
        <v>31</v>
      </c>
      <c r="B44" s="34" t="s">
        <v>39</v>
      </c>
      <c r="C44" s="19" t="s">
        <v>260</v>
      </c>
      <c r="D44" s="27" t="s">
        <v>40</v>
      </c>
      <c r="E44" s="88">
        <v>4377997.2</v>
      </c>
      <c r="F44" s="88">
        <v>2626798.3199999998</v>
      </c>
      <c r="G44" s="95">
        <v>1970098.74</v>
      </c>
      <c r="H44" s="59"/>
      <c r="I44" s="7"/>
    </row>
    <row r="45" spans="1:12" ht="121.5" customHeight="1">
      <c r="A45" s="17">
        <v>32</v>
      </c>
      <c r="B45" s="13" t="s">
        <v>50</v>
      </c>
      <c r="C45" s="10" t="s">
        <v>261</v>
      </c>
      <c r="D45" s="20" t="s">
        <v>10</v>
      </c>
      <c r="E45" s="39">
        <v>20152298.09</v>
      </c>
      <c r="F45" s="39">
        <v>10076149.050000001</v>
      </c>
      <c r="G45" s="49">
        <v>7557111.79</v>
      </c>
      <c r="H45" s="59"/>
      <c r="I45" s="7"/>
    </row>
    <row r="46" spans="1:12" ht="154.5" customHeight="1">
      <c r="A46" s="17">
        <v>33</v>
      </c>
      <c r="B46" s="34" t="s">
        <v>48</v>
      </c>
      <c r="C46" s="46" t="s">
        <v>260</v>
      </c>
      <c r="D46" s="27" t="s">
        <v>49</v>
      </c>
      <c r="E46" s="40">
        <v>14684400</v>
      </c>
      <c r="F46" s="40">
        <v>8076420</v>
      </c>
      <c r="G46" s="97">
        <v>6057315</v>
      </c>
      <c r="H46" s="59"/>
      <c r="I46" s="7"/>
    </row>
    <row r="47" spans="1:12" ht="93.75" customHeight="1">
      <c r="A47" s="17">
        <v>34</v>
      </c>
      <c r="B47" s="18" t="s">
        <v>51</v>
      </c>
      <c r="C47" s="19" t="s">
        <v>260</v>
      </c>
      <c r="D47" s="35" t="s">
        <v>338</v>
      </c>
      <c r="E47" s="88">
        <v>4225902.88</v>
      </c>
      <c r="F47" s="88">
        <v>2324246.58</v>
      </c>
      <c r="G47" s="119">
        <v>1743184.94</v>
      </c>
      <c r="H47" s="59"/>
      <c r="I47" s="7"/>
    </row>
    <row r="48" spans="1:12" ht="72.75" customHeight="1">
      <c r="A48" s="17">
        <v>35</v>
      </c>
      <c r="B48" s="18" t="s">
        <v>43</v>
      </c>
      <c r="C48" s="19" t="s">
        <v>260</v>
      </c>
      <c r="D48" s="35" t="s">
        <v>44</v>
      </c>
      <c r="E48" s="88">
        <v>1622379.71</v>
      </c>
      <c r="F48" s="88">
        <v>811189.85</v>
      </c>
      <c r="G48" s="119">
        <v>608392.39</v>
      </c>
      <c r="H48" s="59"/>
      <c r="I48" s="7"/>
    </row>
    <row r="49" spans="1:13" ht="72.75" customHeight="1" thickBot="1">
      <c r="A49" s="17">
        <v>36</v>
      </c>
      <c r="B49" s="72" t="s">
        <v>52</v>
      </c>
      <c r="C49" s="71" t="s">
        <v>261</v>
      </c>
      <c r="D49" s="117" t="s">
        <v>71</v>
      </c>
      <c r="E49" s="78">
        <v>9705551.4000000004</v>
      </c>
      <c r="F49" s="78">
        <v>4852775.7</v>
      </c>
      <c r="G49" s="115">
        <v>3639581.78</v>
      </c>
      <c r="H49" s="59"/>
      <c r="I49" s="7"/>
    </row>
    <row r="50" spans="1:13" ht="30.75" customHeight="1" thickBot="1">
      <c r="A50" s="235" t="s">
        <v>101</v>
      </c>
      <c r="B50" s="236"/>
      <c r="C50" s="23">
        <f>COUNTA(C35:C49)</f>
        <v>15</v>
      </c>
      <c r="D50" s="24"/>
      <c r="E50" s="25">
        <f>SUM(E35:E49)</f>
        <v>68810145.800000012</v>
      </c>
      <c r="F50" s="25">
        <f t="shared" ref="F50:G50" si="1">SUM(F35:F49)</f>
        <v>36126664.520000003</v>
      </c>
      <c r="G50" s="36">
        <f t="shared" si="1"/>
        <v>27094998.400000002</v>
      </c>
      <c r="H50" s="81"/>
      <c r="I50" s="7"/>
      <c r="J50" s="7"/>
      <c r="K50" s="7"/>
      <c r="L50" s="7"/>
    </row>
    <row r="51" spans="1:13" ht="30.75" customHeight="1">
      <c r="A51" s="232" t="s">
        <v>98</v>
      </c>
      <c r="B51" s="233"/>
      <c r="C51" s="233"/>
      <c r="D51" s="233"/>
      <c r="E51" s="233"/>
      <c r="F51" s="233"/>
      <c r="G51" s="234"/>
      <c r="H51" s="7"/>
      <c r="I51" s="7"/>
    </row>
    <row r="52" spans="1:13" ht="81" customHeight="1">
      <c r="A52" s="9">
        <v>37</v>
      </c>
      <c r="B52" s="47" t="s">
        <v>69</v>
      </c>
      <c r="C52" s="37" t="s">
        <v>260</v>
      </c>
      <c r="D52" s="45" t="s">
        <v>60</v>
      </c>
      <c r="E52" s="57">
        <v>983921.5</v>
      </c>
      <c r="F52" s="57">
        <v>491910.75</v>
      </c>
      <c r="G52" s="49">
        <v>368933.06</v>
      </c>
      <c r="H52" s="59"/>
      <c r="I52" s="51"/>
    </row>
    <row r="53" spans="1:13" ht="48.75" customHeight="1">
      <c r="A53" s="80">
        <v>38</v>
      </c>
      <c r="B53" s="34" t="s">
        <v>349</v>
      </c>
      <c r="C53" s="38" t="s">
        <v>260</v>
      </c>
      <c r="D53" s="20" t="s">
        <v>65</v>
      </c>
      <c r="E53" s="39">
        <v>670973.09</v>
      </c>
      <c r="F53" s="39">
        <v>369035.19</v>
      </c>
      <c r="G53" s="49">
        <v>276776.39</v>
      </c>
      <c r="H53" s="59"/>
      <c r="I53" s="51"/>
    </row>
    <row r="54" spans="1:13" ht="45.75" customHeight="1">
      <c r="A54" s="9">
        <v>39</v>
      </c>
      <c r="B54" s="34" t="s">
        <v>70</v>
      </c>
      <c r="C54" s="38" t="s">
        <v>260</v>
      </c>
      <c r="D54" s="20" t="s">
        <v>65</v>
      </c>
      <c r="E54" s="39">
        <v>597254.41</v>
      </c>
      <c r="F54" s="39">
        <v>298627.20000000001</v>
      </c>
      <c r="G54" s="49">
        <v>223970.4</v>
      </c>
      <c r="H54" s="59"/>
      <c r="I54" s="51"/>
      <c r="J54" s="7"/>
      <c r="K54" s="7"/>
      <c r="L54" s="7"/>
      <c r="M54" s="7"/>
    </row>
    <row r="55" spans="1:13" ht="76.5" customHeight="1">
      <c r="A55" s="80">
        <v>40</v>
      </c>
      <c r="B55" s="34" t="s">
        <v>74</v>
      </c>
      <c r="C55" s="38" t="s">
        <v>260</v>
      </c>
      <c r="D55" s="20" t="s">
        <v>60</v>
      </c>
      <c r="E55" s="39">
        <v>642193.85</v>
      </c>
      <c r="F55" s="39">
        <v>321096.86</v>
      </c>
      <c r="G55" s="49">
        <v>240822.64</v>
      </c>
      <c r="H55" s="59"/>
      <c r="I55" s="51"/>
      <c r="J55" s="7"/>
      <c r="K55" s="7"/>
      <c r="L55" s="7"/>
      <c r="M55" s="7"/>
    </row>
    <row r="56" spans="1:13" ht="54" customHeight="1">
      <c r="A56" s="9">
        <v>41</v>
      </c>
      <c r="B56" s="13" t="s">
        <v>75</v>
      </c>
      <c r="C56" s="42" t="s">
        <v>260</v>
      </c>
      <c r="D56" s="20" t="s">
        <v>65</v>
      </c>
      <c r="E56" s="39">
        <v>802230.93</v>
      </c>
      <c r="F56" s="39">
        <v>401115.46</v>
      </c>
      <c r="G56" s="49">
        <v>300836.59000000003</v>
      </c>
      <c r="H56" s="59"/>
      <c r="I56" s="51"/>
    </row>
    <row r="57" spans="1:13" ht="69.75" customHeight="1">
      <c r="A57" s="80">
        <v>42</v>
      </c>
      <c r="B57" s="34" t="s">
        <v>83</v>
      </c>
      <c r="C57" s="42" t="s">
        <v>260</v>
      </c>
      <c r="D57" s="20" t="s">
        <v>84</v>
      </c>
      <c r="E57" s="39">
        <v>1265208.75</v>
      </c>
      <c r="F57" s="39">
        <v>695864.81</v>
      </c>
      <c r="G57" s="49">
        <v>521898.61</v>
      </c>
      <c r="H57" s="59"/>
      <c r="I57" s="51"/>
    </row>
    <row r="58" spans="1:13" ht="63" customHeight="1">
      <c r="A58" s="9">
        <v>43</v>
      </c>
      <c r="B58" s="13" t="s">
        <v>82</v>
      </c>
      <c r="C58" s="42" t="s">
        <v>261</v>
      </c>
      <c r="D58" s="20" t="s">
        <v>55</v>
      </c>
      <c r="E58" s="39">
        <v>5777125</v>
      </c>
      <c r="F58" s="39">
        <v>2888562.5</v>
      </c>
      <c r="G58" s="49">
        <v>2166421.87</v>
      </c>
      <c r="H58" s="59"/>
      <c r="I58" s="51"/>
    </row>
    <row r="59" spans="1:13" ht="75.75" customHeight="1">
      <c r="A59" s="80">
        <v>44</v>
      </c>
      <c r="B59" s="13" t="s">
        <v>59</v>
      </c>
      <c r="C59" s="42" t="s">
        <v>260</v>
      </c>
      <c r="D59" s="20" t="s">
        <v>60</v>
      </c>
      <c r="E59" s="39">
        <v>893952.18</v>
      </c>
      <c r="F59" s="39">
        <v>446976.09</v>
      </c>
      <c r="G59" s="49">
        <v>335232.07</v>
      </c>
      <c r="H59" s="59"/>
      <c r="I59" s="51"/>
    </row>
    <row r="60" spans="1:13" ht="101.25" customHeight="1">
      <c r="A60" s="9">
        <v>45</v>
      </c>
      <c r="B60" s="13" t="s">
        <v>85</v>
      </c>
      <c r="C60" s="42" t="s">
        <v>261</v>
      </c>
      <c r="D60" s="20" t="s">
        <v>56</v>
      </c>
      <c r="E60" s="39">
        <v>3799808.04</v>
      </c>
      <c r="F60" s="39">
        <v>1899904.02</v>
      </c>
      <c r="G60" s="49">
        <v>1424928.02</v>
      </c>
      <c r="H60" s="59"/>
      <c r="I60" s="51"/>
      <c r="J60" s="7"/>
      <c r="K60" s="7"/>
      <c r="L60" s="7"/>
      <c r="M60" s="7"/>
    </row>
    <row r="61" spans="1:13" ht="50.25" customHeight="1">
      <c r="A61" s="80">
        <v>46</v>
      </c>
      <c r="B61" s="13" t="s">
        <v>54</v>
      </c>
      <c r="C61" s="42" t="s">
        <v>261</v>
      </c>
      <c r="D61" s="20" t="s">
        <v>55</v>
      </c>
      <c r="E61" s="39">
        <v>12189570.09</v>
      </c>
      <c r="F61" s="39">
        <v>6094785.04</v>
      </c>
      <c r="G61" s="49">
        <v>4571088.78</v>
      </c>
      <c r="H61" s="59"/>
      <c r="I61" s="51"/>
    </row>
    <row r="62" spans="1:13" ht="170.25" customHeight="1">
      <c r="A62" s="9">
        <v>47</v>
      </c>
      <c r="B62" s="13" t="s">
        <v>63</v>
      </c>
      <c r="C62" s="42" t="s">
        <v>260</v>
      </c>
      <c r="D62" s="20" t="s">
        <v>64</v>
      </c>
      <c r="E62" s="39">
        <v>1487399.12</v>
      </c>
      <c r="F62" s="39">
        <v>743699.56</v>
      </c>
      <c r="G62" s="49">
        <v>557774.67000000004</v>
      </c>
      <c r="H62" s="59"/>
      <c r="I62" s="51"/>
    </row>
    <row r="63" spans="1:13" ht="63" customHeight="1">
      <c r="A63" s="80">
        <v>48</v>
      </c>
      <c r="B63" s="43" t="s">
        <v>243</v>
      </c>
      <c r="C63" s="42" t="s">
        <v>260</v>
      </c>
      <c r="D63" s="20" t="s">
        <v>81</v>
      </c>
      <c r="E63" s="39">
        <v>4800262.5</v>
      </c>
      <c r="F63" s="39">
        <v>2400131.25</v>
      </c>
      <c r="G63" s="49">
        <v>1800098.44</v>
      </c>
      <c r="H63" s="59"/>
      <c r="I63" s="51"/>
    </row>
    <row r="64" spans="1:13" ht="113.25" customHeight="1">
      <c r="A64" s="9">
        <v>49</v>
      </c>
      <c r="B64" s="43" t="s">
        <v>245</v>
      </c>
      <c r="C64" s="42" t="s">
        <v>261</v>
      </c>
      <c r="D64" s="20" t="s">
        <v>56</v>
      </c>
      <c r="E64" s="39">
        <v>3730534.22</v>
      </c>
      <c r="F64" s="39">
        <v>1865267.11</v>
      </c>
      <c r="G64" s="49">
        <v>1398950.33</v>
      </c>
      <c r="H64" s="59"/>
      <c r="I64" s="51"/>
    </row>
    <row r="65" spans="1:9" ht="101.25" customHeight="1">
      <c r="A65" s="80">
        <v>50</v>
      </c>
      <c r="B65" s="43" t="s">
        <v>80</v>
      </c>
      <c r="C65" s="42" t="s">
        <v>261</v>
      </c>
      <c r="D65" s="20" t="s">
        <v>56</v>
      </c>
      <c r="E65" s="39">
        <v>6655334.4800000004</v>
      </c>
      <c r="F65" s="39">
        <v>3327667.24</v>
      </c>
      <c r="G65" s="49">
        <v>2495750.4300000002</v>
      </c>
      <c r="H65" s="59"/>
      <c r="I65" s="51"/>
    </row>
    <row r="66" spans="1:9" ht="253.5" customHeight="1">
      <c r="A66" s="9">
        <v>51</v>
      </c>
      <c r="B66" s="43" t="s">
        <v>57</v>
      </c>
      <c r="C66" s="42" t="s">
        <v>260</v>
      </c>
      <c r="D66" s="20" t="s">
        <v>58</v>
      </c>
      <c r="E66" s="39">
        <v>1512610.9</v>
      </c>
      <c r="F66" s="39">
        <v>756305.45</v>
      </c>
      <c r="G66" s="49">
        <v>567229.09</v>
      </c>
      <c r="H66" s="59"/>
      <c r="I66" s="51"/>
    </row>
    <row r="67" spans="1:9" ht="54.75" customHeight="1">
      <c r="A67" s="80">
        <v>52</v>
      </c>
      <c r="B67" s="43" t="s">
        <v>284</v>
      </c>
      <c r="C67" s="42" t="s">
        <v>260</v>
      </c>
      <c r="D67" s="20" t="s">
        <v>65</v>
      </c>
      <c r="E67" s="39">
        <v>253804.92</v>
      </c>
      <c r="F67" s="39">
        <v>126902.46</v>
      </c>
      <c r="G67" s="49">
        <v>95176.85</v>
      </c>
      <c r="H67" s="59"/>
      <c r="I67" s="51"/>
    </row>
    <row r="68" spans="1:9" ht="47.25" customHeight="1">
      <c r="A68" s="9">
        <v>53</v>
      </c>
      <c r="B68" s="43" t="s">
        <v>61</v>
      </c>
      <c r="C68" s="42" t="s">
        <v>260</v>
      </c>
      <c r="D68" s="20" t="s">
        <v>62</v>
      </c>
      <c r="E68" s="39">
        <v>554940.56999999995</v>
      </c>
      <c r="F68" s="39">
        <v>305217.31</v>
      </c>
      <c r="G68" s="49">
        <v>228912.98</v>
      </c>
      <c r="H68" s="59"/>
      <c r="I68" s="51"/>
    </row>
    <row r="69" spans="1:9" ht="61.5" customHeight="1">
      <c r="A69" s="80">
        <v>54</v>
      </c>
      <c r="B69" s="43" t="s">
        <v>304</v>
      </c>
      <c r="C69" s="42" t="s">
        <v>260</v>
      </c>
      <c r="D69" s="20" t="s">
        <v>7</v>
      </c>
      <c r="E69" s="39">
        <v>1669420.07</v>
      </c>
      <c r="F69" s="39">
        <v>834710.03</v>
      </c>
      <c r="G69" s="49">
        <v>626032.52</v>
      </c>
      <c r="H69" s="59"/>
      <c r="I69" s="51"/>
    </row>
    <row r="70" spans="1:9" ht="75.75" customHeight="1">
      <c r="A70" s="9">
        <v>55</v>
      </c>
      <c r="B70" s="43" t="s">
        <v>90</v>
      </c>
      <c r="C70" s="42" t="s">
        <v>261</v>
      </c>
      <c r="D70" s="20" t="s">
        <v>92</v>
      </c>
      <c r="E70" s="39">
        <v>6435993</v>
      </c>
      <c r="F70" s="39">
        <v>3217352.9</v>
      </c>
      <c r="G70" s="49">
        <v>2413014.6800000002</v>
      </c>
      <c r="H70" s="59"/>
      <c r="I70" s="51"/>
    </row>
    <row r="71" spans="1:9" ht="138.75" customHeight="1">
      <c r="A71" s="80">
        <v>56</v>
      </c>
      <c r="B71" s="43" t="s">
        <v>76</v>
      </c>
      <c r="C71" s="42" t="s">
        <v>260</v>
      </c>
      <c r="D71" s="20" t="s">
        <v>77</v>
      </c>
      <c r="E71" s="39">
        <v>3961772.81</v>
      </c>
      <c r="F71" s="39">
        <v>1980886.4</v>
      </c>
      <c r="G71" s="49">
        <v>1485664.8</v>
      </c>
      <c r="H71" s="59"/>
      <c r="I71" s="51"/>
    </row>
    <row r="72" spans="1:9" ht="132.75" customHeight="1">
      <c r="A72" s="9">
        <v>57</v>
      </c>
      <c r="B72" s="13" t="s">
        <v>307</v>
      </c>
      <c r="C72" s="62" t="s">
        <v>261</v>
      </c>
      <c r="D72" s="20" t="s">
        <v>68</v>
      </c>
      <c r="E72" s="57">
        <v>21980094.07</v>
      </c>
      <c r="F72" s="57">
        <v>10990047.029999999</v>
      </c>
      <c r="G72" s="96">
        <v>8242535.2699999996</v>
      </c>
      <c r="H72" s="59"/>
      <c r="I72" s="51"/>
    </row>
    <row r="73" spans="1:9" ht="45" customHeight="1">
      <c r="A73" s="80">
        <v>58</v>
      </c>
      <c r="B73" s="13" t="s">
        <v>88</v>
      </c>
      <c r="C73" s="62" t="s">
        <v>261</v>
      </c>
      <c r="D73" s="20" t="s">
        <v>31</v>
      </c>
      <c r="E73" s="39">
        <v>6444536.2599999998</v>
      </c>
      <c r="F73" s="39">
        <v>3222268.13</v>
      </c>
      <c r="G73" s="92">
        <v>2416701.1</v>
      </c>
      <c r="H73" s="59"/>
      <c r="I73" s="51"/>
    </row>
    <row r="74" spans="1:9" ht="61.5" customHeight="1">
      <c r="A74" s="9">
        <v>59</v>
      </c>
      <c r="B74" s="13" t="s">
        <v>308</v>
      </c>
      <c r="C74" s="42" t="s">
        <v>260</v>
      </c>
      <c r="D74" s="20" t="s">
        <v>7</v>
      </c>
      <c r="E74" s="39">
        <v>3206867.67</v>
      </c>
      <c r="F74" s="39">
        <v>1603433.83</v>
      </c>
      <c r="G74" s="92">
        <v>1202575.3700000001</v>
      </c>
      <c r="H74" s="59"/>
      <c r="I74" s="51"/>
    </row>
    <row r="75" spans="1:9" ht="140.25" customHeight="1">
      <c r="A75" s="80">
        <v>60</v>
      </c>
      <c r="B75" s="61" t="s">
        <v>104</v>
      </c>
      <c r="C75" s="37" t="s">
        <v>260</v>
      </c>
      <c r="D75" s="60" t="s">
        <v>105</v>
      </c>
      <c r="E75" s="88">
        <v>2748700.94</v>
      </c>
      <c r="F75" s="88">
        <v>1374350.47</v>
      </c>
      <c r="G75" s="105">
        <v>1030762.85</v>
      </c>
      <c r="H75" s="59"/>
      <c r="I75" s="51"/>
    </row>
    <row r="76" spans="1:9" ht="122.25" customHeight="1">
      <c r="A76" s="9">
        <v>61</v>
      </c>
      <c r="B76" s="34" t="s">
        <v>89</v>
      </c>
      <c r="C76" s="38" t="s">
        <v>261</v>
      </c>
      <c r="D76" s="35" t="s">
        <v>68</v>
      </c>
      <c r="E76" s="88">
        <v>10910605.27</v>
      </c>
      <c r="F76" s="88">
        <v>5455302.6299999999</v>
      </c>
      <c r="G76" s="105">
        <v>4091476.97</v>
      </c>
      <c r="H76" s="59"/>
      <c r="I76" s="51"/>
    </row>
    <row r="77" spans="1:9" ht="106.5" customHeight="1">
      <c r="A77" s="80">
        <v>62</v>
      </c>
      <c r="B77" s="18" t="s">
        <v>66</v>
      </c>
      <c r="C77" s="38" t="s">
        <v>260</v>
      </c>
      <c r="D77" s="35" t="s">
        <v>67</v>
      </c>
      <c r="E77" s="88">
        <v>3004630.37</v>
      </c>
      <c r="F77" s="88">
        <v>1652546.7</v>
      </c>
      <c r="G77" s="105">
        <v>1239410.03</v>
      </c>
      <c r="H77" s="59"/>
      <c r="I77" s="51"/>
    </row>
    <row r="78" spans="1:9" ht="83.25" customHeight="1">
      <c r="A78" s="9">
        <v>63</v>
      </c>
      <c r="B78" s="18" t="s">
        <v>78</v>
      </c>
      <c r="C78" s="38" t="s">
        <v>260</v>
      </c>
      <c r="D78" s="35" t="s">
        <v>79</v>
      </c>
      <c r="E78" s="88">
        <v>796415.02</v>
      </c>
      <c r="F78" s="88">
        <v>398207.51</v>
      </c>
      <c r="G78" s="105">
        <v>298655.63</v>
      </c>
      <c r="H78" s="59"/>
      <c r="I78" s="51"/>
    </row>
    <row r="79" spans="1:9" ht="83.25" customHeight="1">
      <c r="A79" s="80">
        <v>64</v>
      </c>
      <c r="B79" s="34" t="s">
        <v>72</v>
      </c>
      <c r="C79" s="38" t="s">
        <v>261</v>
      </c>
      <c r="D79" s="27" t="s">
        <v>73</v>
      </c>
      <c r="E79" s="88">
        <v>2708075.26</v>
      </c>
      <c r="F79" s="88">
        <v>1354037.63</v>
      </c>
      <c r="G79" s="105">
        <v>1015528.22</v>
      </c>
      <c r="H79" s="59"/>
      <c r="I79" s="51"/>
    </row>
    <row r="80" spans="1:9" ht="102" customHeight="1">
      <c r="A80" s="9">
        <v>65</v>
      </c>
      <c r="B80" s="18" t="s">
        <v>91</v>
      </c>
      <c r="C80" s="102" t="s">
        <v>260</v>
      </c>
      <c r="D80" s="22" t="s">
        <v>94</v>
      </c>
      <c r="E80" s="125">
        <v>5255399.43</v>
      </c>
      <c r="F80" s="125">
        <v>2627699.71</v>
      </c>
      <c r="G80" s="119">
        <v>1970774.78</v>
      </c>
      <c r="H80" s="59"/>
      <c r="I80" s="51"/>
    </row>
    <row r="81" spans="1:12" ht="102" customHeight="1" thickBot="1">
      <c r="A81" s="80">
        <v>66</v>
      </c>
      <c r="B81" s="72" t="s">
        <v>86</v>
      </c>
      <c r="C81" s="114" t="s">
        <v>260</v>
      </c>
      <c r="D81" s="196" t="s">
        <v>87</v>
      </c>
      <c r="E81" s="129">
        <v>2823082.46</v>
      </c>
      <c r="F81" s="129">
        <v>1411541.23</v>
      </c>
      <c r="G81" s="115">
        <v>1058655.92</v>
      </c>
      <c r="H81" s="59"/>
      <c r="I81" s="51"/>
    </row>
    <row r="82" spans="1:12" ht="30.75" customHeight="1" thickBot="1">
      <c r="A82" s="235" t="s">
        <v>102</v>
      </c>
      <c r="B82" s="236"/>
      <c r="C82" s="23">
        <f>COUNTA(C52:C81)</f>
        <v>30</v>
      </c>
      <c r="D82" s="24"/>
      <c r="E82" s="25">
        <f>SUM(E52:E81)</f>
        <v>118562717.17999999</v>
      </c>
      <c r="F82" s="25">
        <f t="shared" ref="F82:G82" si="2">SUM(F52:F81)</f>
        <v>59555452.5</v>
      </c>
      <c r="G82" s="36">
        <f t="shared" si="2"/>
        <v>44666589.360000007</v>
      </c>
      <c r="H82" s="51"/>
      <c r="I82" s="51"/>
      <c r="J82" s="7"/>
      <c r="K82" s="7"/>
      <c r="L82" s="7"/>
    </row>
    <row r="83" spans="1:12" ht="30.75" customHeight="1">
      <c r="A83" s="232" t="s">
        <v>127</v>
      </c>
      <c r="B83" s="233"/>
      <c r="C83" s="233"/>
      <c r="D83" s="233"/>
      <c r="E83" s="233"/>
      <c r="F83" s="233"/>
      <c r="G83" s="234"/>
      <c r="H83" s="7"/>
      <c r="I83" s="7"/>
    </row>
    <row r="84" spans="1:12" ht="42.75" customHeight="1">
      <c r="A84" s="70">
        <v>67</v>
      </c>
      <c r="B84" s="21" t="s">
        <v>131</v>
      </c>
      <c r="C84" s="62" t="s">
        <v>260</v>
      </c>
      <c r="D84" s="45" t="s">
        <v>11</v>
      </c>
      <c r="E84" s="57">
        <v>1550138.58</v>
      </c>
      <c r="F84" s="57">
        <v>775069.29</v>
      </c>
      <c r="G84" s="49">
        <v>581301.97</v>
      </c>
      <c r="H84" s="79"/>
      <c r="I84" s="7"/>
    </row>
    <row r="85" spans="1:12" ht="48.75" customHeight="1">
      <c r="A85" s="58">
        <v>68</v>
      </c>
      <c r="B85" s="13" t="s">
        <v>139</v>
      </c>
      <c r="C85" s="62" t="s">
        <v>260</v>
      </c>
      <c r="D85" s="20" t="s">
        <v>65</v>
      </c>
      <c r="E85" s="57">
        <v>875179.5</v>
      </c>
      <c r="F85" s="57">
        <v>437589.75</v>
      </c>
      <c r="G85" s="98">
        <v>328192.31</v>
      </c>
      <c r="H85" s="79"/>
      <c r="I85" s="7"/>
    </row>
    <row r="86" spans="1:12" ht="156" customHeight="1">
      <c r="A86" s="70">
        <v>69</v>
      </c>
      <c r="B86" s="21" t="s">
        <v>136</v>
      </c>
      <c r="C86" s="42" t="s">
        <v>260</v>
      </c>
      <c r="D86" s="20" t="s">
        <v>137</v>
      </c>
      <c r="E86" s="39">
        <v>730640.23</v>
      </c>
      <c r="F86" s="39">
        <v>365320.11</v>
      </c>
      <c r="G86" s="49">
        <v>273990.08</v>
      </c>
      <c r="H86" s="79"/>
      <c r="I86" s="7"/>
    </row>
    <row r="87" spans="1:12" ht="196.5" customHeight="1">
      <c r="A87" s="58">
        <v>70</v>
      </c>
      <c r="B87" s="43" t="s">
        <v>148</v>
      </c>
      <c r="C87" s="42" t="s">
        <v>260</v>
      </c>
      <c r="D87" s="20" t="s">
        <v>149</v>
      </c>
      <c r="E87" s="39">
        <v>1579727.31</v>
      </c>
      <c r="F87" s="39">
        <v>789863.65</v>
      </c>
      <c r="G87" s="49">
        <v>592397.74</v>
      </c>
      <c r="H87" s="79"/>
      <c r="I87" s="7"/>
    </row>
    <row r="88" spans="1:12" ht="55.5" customHeight="1">
      <c r="A88" s="70">
        <v>71</v>
      </c>
      <c r="B88" s="43" t="s">
        <v>130</v>
      </c>
      <c r="C88" s="42" t="s">
        <v>260</v>
      </c>
      <c r="D88" s="20" t="s">
        <v>65</v>
      </c>
      <c r="E88" s="39">
        <v>772458.93</v>
      </c>
      <c r="F88" s="39">
        <v>386229.46</v>
      </c>
      <c r="G88" s="49">
        <v>289672.09000000003</v>
      </c>
      <c r="H88" s="79"/>
      <c r="I88" s="7"/>
    </row>
    <row r="89" spans="1:12" ht="114.75">
      <c r="A89" s="58">
        <v>72</v>
      </c>
      <c r="B89" s="43" t="s">
        <v>155</v>
      </c>
      <c r="C89" s="37" t="s">
        <v>261</v>
      </c>
      <c r="D89" s="60" t="s">
        <v>68</v>
      </c>
      <c r="E89" s="40">
        <v>22149900</v>
      </c>
      <c r="F89" s="40">
        <v>11074950</v>
      </c>
      <c r="G89" s="94">
        <v>8306212.5</v>
      </c>
      <c r="H89" s="79"/>
      <c r="I89" s="7"/>
    </row>
    <row r="90" spans="1:12" ht="63.75">
      <c r="A90" s="70">
        <v>73</v>
      </c>
      <c r="B90" s="13" t="s">
        <v>143</v>
      </c>
      <c r="C90" s="42" t="s">
        <v>260</v>
      </c>
      <c r="D90" s="20" t="s">
        <v>144</v>
      </c>
      <c r="E90" s="39">
        <v>6181033.7300000004</v>
      </c>
      <c r="F90" s="39">
        <v>3090516.86</v>
      </c>
      <c r="G90" s="92">
        <v>2317887.65</v>
      </c>
      <c r="H90" s="79"/>
      <c r="I90" s="7"/>
    </row>
    <row r="91" spans="1:12" ht="145.5" customHeight="1">
      <c r="A91" s="58">
        <v>74</v>
      </c>
      <c r="B91" s="13" t="s">
        <v>140</v>
      </c>
      <c r="C91" s="42" t="s">
        <v>260</v>
      </c>
      <c r="D91" s="20" t="s">
        <v>141</v>
      </c>
      <c r="E91" s="39">
        <v>2722106.25</v>
      </c>
      <c r="F91" s="39">
        <v>1361053.12</v>
      </c>
      <c r="G91" s="92">
        <v>1020789.84</v>
      </c>
      <c r="H91" s="79"/>
      <c r="I91" s="7"/>
    </row>
    <row r="92" spans="1:12" ht="87.75" customHeight="1">
      <c r="A92" s="70">
        <v>75</v>
      </c>
      <c r="B92" s="34" t="s">
        <v>145</v>
      </c>
      <c r="C92" s="37" t="s">
        <v>261</v>
      </c>
      <c r="D92" s="27" t="s">
        <v>93</v>
      </c>
      <c r="E92" s="40">
        <v>21264058.600000001</v>
      </c>
      <c r="F92" s="40">
        <v>10632029.300000001</v>
      </c>
      <c r="G92" s="97">
        <v>7974021.9800000004</v>
      </c>
      <c r="H92" s="79"/>
      <c r="I92" s="7"/>
    </row>
    <row r="93" spans="1:12" ht="156" customHeight="1">
      <c r="A93" s="58">
        <v>76</v>
      </c>
      <c r="B93" s="34" t="s">
        <v>146</v>
      </c>
      <c r="C93" s="38" t="s">
        <v>260</v>
      </c>
      <c r="D93" s="27" t="s">
        <v>147</v>
      </c>
      <c r="E93" s="107">
        <v>801962.52</v>
      </c>
      <c r="F93" s="88">
        <v>400981.25</v>
      </c>
      <c r="G93" s="108">
        <v>300735.94</v>
      </c>
      <c r="H93" s="79"/>
      <c r="I93" s="7"/>
    </row>
    <row r="94" spans="1:12" ht="55.5" customHeight="1">
      <c r="A94" s="70">
        <v>77</v>
      </c>
      <c r="B94" s="13" t="s">
        <v>134</v>
      </c>
      <c r="C94" s="42" t="s">
        <v>260</v>
      </c>
      <c r="D94" s="26" t="s">
        <v>135</v>
      </c>
      <c r="E94" s="48">
        <v>3285039.84</v>
      </c>
      <c r="F94" s="48">
        <v>1806771.91</v>
      </c>
      <c r="G94" s="49">
        <v>1355078.93</v>
      </c>
      <c r="H94" s="79"/>
      <c r="I94" s="7"/>
    </row>
    <row r="95" spans="1:12" ht="51.75" customHeight="1">
      <c r="A95" s="58">
        <v>78</v>
      </c>
      <c r="B95" s="18" t="s">
        <v>341</v>
      </c>
      <c r="C95" s="38" t="s">
        <v>260</v>
      </c>
      <c r="D95" s="35" t="s">
        <v>152</v>
      </c>
      <c r="E95" s="88">
        <v>3902632.78</v>
      </c>
      <c r="F95" s="88">
        <v>2146448.0299999998</v>
      </c>
      <c r="G95" s="106">
        <v>1609836.02</v>
      </c>
      <c r="H95" s="79"/>
      <c r="I95" s="7"/>
    </row>
    <row r="96" spans="1:12" ht="107.25" customHeight="1">
      <c r="A96" s="70">
        <v>79</v>
      </c>
      <c r="B96" s="15" t="s">
        <v>153</v>
      </c>
      <c r="C96" s="42" t="s">
        <v>261</v>
      </c>
      <c r="D96" s="26" t="s">
        <v>154</v>
      </c>
      <c r="E96" s="39">
        <v>4638023.51</v>
      </c>
      <c r="F96" s="39">
        <v>2319011.75</v>
      </c>
      <c r="G96" s="92">
        <v>1739258.81</v>
      </c>
      <c r="H96" s="79"/>
      <c r="I96" s="7"/>
    </row>
    <row r="97" spans="1:12" ht="47.25" customHeight="1">
      <c r="A97" s="58">
        <v>80</v>
      </c>
      <c r="B97" s="34" t="s">
        <v>132</v>
      </c>
      <c r="C97" s="38" t="s">
        <v>260</v>
      </c>
      <c r="D97" s="35" t="s">
        <v>133</v>
      </c>
      <c r="E97" s="88">
        <v>860276.3</v>
      </c>
      <c r="F97" s="88">
        <v>473151.96</v>
      </c>
      <c r="G97" s="106">
        <v>354863.97</v>
      </c>
      <c r="H97" s="79"/>
      <c r="I97" s="7"/>
    </row>
    <row r="98" spans="1:12" ht="58.5" customHeight="1">
      <c r="A98" s="70">
        <v>81</v>
      </c>
      <c r="B98" s="34" t="s">
        <v>358</v>
      </c>
      <c r="C98" s="38" t="s">
        <v>260</v>
      </c>
      <c r="D98" s="35" t="s">
        <v>142</v>
      </c>
      <c r="E98" s="107">
        <v>2456059.1</v>
      </c>
      <c r="F98" s="107">
        <f>1013124.38+337708.13</f>
        <v>1350832.51</v>
      </c>
      <c r="G98" s="113">
        <v>1013124.38</v>
      </c>
      <c r="H98" s="79"/>
      <c r="I98" s="7"/>
    </row>
    <row r="99" spans="1:12" ht="58.5" customHeight="1">
      <c r="A99" s="58">
        <v>82</v>
      </c>
      <c r="B99" s="34" t="s">
        <v>138</v>
      </c>
      <c r="C99" s="38" t="s">
        <v>260</v>
      </c>
      <c r="D99" s="35" t="s">
        <v>133</v>
      </c>
      <c r="E99" s="107">
        <v>1031582.99</v>
      </c>
      <c r="F99" s="107">
        <v>515791.49</v>
      </c>
      <c r="G99" s="113">
        <v>386843.62</v>
      </c>
      <c r="H99" s="79"/>
      <c r="I99" s="7"/>
    </row>
    <row r="100" spans="1:12" ht="64.5" customHeight="1">
      <c r="A100" s="70">
        <v>83</v>
      </c>
      <c r="B100" s="34" t="s">
        <v>128</v>
      </c>
      <c r="C100" s="38" t="s">
        <v>260</v>
      </c>
      <c r="D100" s="35" t="s">
        <v>7</v>
      </c>
      <c r="E100" s="107">
        <v>1073804.23</v>
      </c>
      <c r="F100" s="107">
        <v>536902.11</v>
      </c>
      <c r="G100" s="113">
        <v>402676.58</v>
      </c>
      <c r="H100" s="79"/>
      <c r="I100" s="7"/>
    </row>
    <row r="101" spans="1:12" ht="99" customHeight="1">
      <c r="A101" s="58">
        <v>84</v>
      </c>
      <c r="B101" s="34" t="s">
        <v>150</v>
      </c>
      <c r="C101" s="38" t="s">
        <v>261</v>
      </c>
      <c r="D101" s="35" t="s">
        <v>151</v>
      </c>
      <c r="E101" s="107">
        <v>5573545.1699999999</v>
      </c>
      <c r="F101" s="107">
        <v>2786772.58</v>
      </c>
      <c r="G101" s="113">
        <v>2090079.44</v>
      </c>
      <c r="H101" s="79"/>
      <c r="I101" s="7"/>
    </row>
    <row r="102" spans="1:12" ht="99" customHeight="1" thickBot="1">
      <c r="A102" s="70">
        <v>85</v>
      </c>
      <c r="B102" s="72" t="s">
        <v>160</v>
      </c>
      <c r="C102" s="114" t="s">
        <v>260</v>
      </c>
      <c r="D102" s="122" t="s">
        <v>161</v>
      </c>
      <c r="E102" s="178">
        <v>5105369.3099999996</v>
      </c>
      <c r="F102" s="178">
        <v>2552684.65</v>
      </c>
      <c r="G102" s="179">
        <v>1914513.49</v>
      </c>
      <c r="H102" s="79"/>
      <c r="I102" s="7"/>
    </row>
    <row r="103" spans="1:12" ht="30.75" customHeight="1" thickBot="1">
      <c r="A103" s="235" t="s">
        <v>129</v>
      </c>
      <c r="B103" s="236"/>
      <c r="C103" s="52">
        <f>COUNTA(C84:C102)</f>
        <v>19</v>
      </c>
      <c r="D103" s="24"/>
      <c r="E103" s="25">
        <f>SUM(E84:E102)</f>
        <v>86553538.88000001</v>
      </c>
      <c r="F103" s="25">
        <f t="shared" ref="F103:G103" si="3">SUM(F84:F102)</f>
        <v>43801969.780000001</v>
      </c>
      <c r="G103" s="36">
        <f t="shared" si="3"/>
        <v>32851477.339999996</v>
      </c>
      <c r="H103" s="7"/>
      <c r="I103" s="7"/>
      <c r="J103" s="7"/>
      <c r="K103" s="7"/>
      <c r="L103" s="7"/>
    </row>
    <row r="104" spans="1:12" ht="30.75" customHeight="1">
      <c r="A104" s="237" t="s">
        <v>170</v>
      </c>
      <c r="B104" s="238"/>
      <c r="C104" s="238"/>
      <c r="D104" s="238"/>
      <c r="E104" s="238"/>
      <c r="F104" s="238"/>
      <c r="G104" s="239"/>
      <c r="H104" s="7"/>
      <c r="I104" s="7"/>
      <c r="J104" s="7"/>
      <c r="K104" s="7"/>
      <c r="L104" s="7"/>
    </row>
    <row r="105" spans="1:12" ht="48.75" customHeight="1">
      <c r="A105" s="118">
        <v>86</v>
      </c>
      <c r="B105" s="34" t="s">
        <v>320</v>
      </c>
      <c r="C105" s="38" t="s">
        <v>260</v>
      </c>
      <c r="D105" s="35" t="s">
        <v>65</v>
      </c>
      <c r="E105" s="107">
        <v>858950</v>
      </c>
      <c r="F105" s="107">
        <v>429475</v>
      </c>
      <c r="G105" s="108">
        <v>322106.25</v>
      </c>
      <c r="H105" s="7"/>
      <c r="I105" s="7"/>
      <c r="J105" s="7"/>
      <c r="K105" s="7"/>
      <c r="L105" s="7"/>
    </row>
    <row r="106" spans="1:12" ht="42.75" customHeight="1">
      <c r="A106" s="58">
        <v>87</v>
      </c>
      <c r="B106" s="13" t="s">
        <v>218</v>
      </c>
      <c r="C106" s="42" t="s">
        <v>260</v>
      </c>
      <c r="D106" s="26" t="s">
        <v>11</v>
      </c>
      <c r="E106" s="55">
        <v>1250813.51</v>
      </c>
      <c r="F106" s="55">
        <v>687947.43</v>
      </c>
      <c r="G106" s="108">
        <v>515960.57</v>
      </c>
      <c r="H106" s="7"/>
      <c r="I106" s="7"/>
      <c r="J106" s="7"/>
      <c r="K106" s="7"/>
      <c r="L106" s="7"/>
    </row>
    <row r="107" spans="1:12" ht="114" customHeight="1">
      <c r="A107" s="118">
        <v>88</v>
      </c>
      <c r="B107" s="34" t="s">
        <v>334</v>
      </c>
      <c r="C107" s="38" t="s">
        <v>260</v>
      </c>
      <c r="D107" s="35" t="s">
        <v>227</v>
      </c>
      <c r="E107" s="107">
        <v>868537.12</v>
      </c>
      <c r="F107" s="107">
        <v>477695.42</v>
      </c>
      <c r="G107" s="113">
        <v>358271.57</v>
      </c>
      <c r="H107" s="7"/>
      <c r="I107" s="7"/>
      <c r="J107" s="7"/>
      <c r="K107" s="7"/>
      <c r="L107" s="7"/>
    </row>
    <row r="108" spans="1:12" ht="57" customHeight="1">
      <c r="A108" s="58">
        <v>89</v>
      </c>
      <c r="B108" s="13" t="s">
        <v>340</v>
      </c>
      <c r="C108" s="42" t="s">
        <v>260</v>
      </c>
      <c r="D108" s="26" t="s">
        <v>172</v>
      </c>
      <c r="E108" s="55">
        <v>5159759.54</v>
      </c>
      <c r="F108" s="55">
        <v>2579879.77</v>
      </c>
      <c r="G108" s="146">
        <v>1934909.83</v>
      </c>
      <c r="H108" s="7"/>
      <c r="I108" s="7"/>
      <c r="J108" s="7"/>
      <c r="K108" s="7"/>
      <c r="L108" s="7"/>
    </row>
    <row r="109" spans="1:12" ht="57" customHeight="1">
      <c r="A109" s="118">
        <v>90</v>
      </c>
      <c r="B109" s="34" t="s">
        <v>217</v>
      </c>
      <c r="C109" s="38" t="s">
        <v>260</v>
      </c>
      <c r="D109" s="120" t="s">
        <v>133</v>
      </c>
      <c r="E109" s="107">
        <v>1070300.49</v>
      </c>
      <c r="F109" s="107">
        <v>588665.27</v>
      </c>
      <c r="G109" s="116">
        <v>441498.95</v>
      </c>
      <c r="H109" s="7"/>
      <c r="I109" s="7"/>
      <c r="J109" s="7"/>
      <c r="K109" s="7"/>
      <c r="L109" s="7"/>
    </row>
    <row r="110" spans="1:12" ht="57" customHeight="1">
      <c r="A110" s="58">
        <v>91</v>
      </c>
      <c r="B110" s="34" t="s">
        <v>356</v>
      </c>
      <c r="C110" s="38" t="s">
        <v>260</v>
      </c>
      <c r="D110" s="120" t="s">
        <v>62</v>
      </c>
      <c r="E110" s="107">
        <v>1332258.75</v>
      </c>
      <c r="F110" s="107">
        <v>666129.37</v>
      </c>
      <c r="G110" s="116">
        <v>499597.03</v>
      </c>
      <c r="H110" s="7"/>
      <c r="I110" s="7"/>
      <c r="J110" s="7"/>
      <c r="K110" s="7"/>
      <c r="L110" s="7"/>
    </row>
    <row r="111" spans="1:12" ht="57" customHeight="1">
      <c r="A111" s="118">
        <v>92</v>
      </c>
      <c r="B111" s="34" t="s">
        <v>177</v>
      </c>
      <c r="C111" s="38" t="s">
        <v>261</v>
      </c>
      <c r="D111" s="35" t="s">
        <v>55</v>
      </c>
      <c r="E111" s="107">
        <v>1006793.16</v>
      </c>
      <c r="F111" s="107">
        <f>377547.43+125849.15</f>
        <v>503396.57999999996</v>
      </c>
      <c r="G111" s="108">
        <v>377547.44</v>
      </c>
      <c r="H111" s="7"/>
      <c r="I111" s="7"/>
      <c r="J111" s="7"/>
      <c r="K111" s="7"/>
      <c r="L111" s="7"/>
    </row>
    <row r="112" spans="1:12" ht="105" customHeight="1">
      <c r="A112" s="58">
        <v>93</v>
      </c>
      <c r="B112" s="34" t="s">
        <v>195</v>
      </c>
      <c r="C112" s="38" t="s">
        <v>261</v>
      </c>
      <c r="D112" s="41" t="s">
        <v>154</v>
      </c>
      <c r="E112" s="107">
        <v>6744652.6600000001</v>
      </c>
      <c r="F112" s="107">
        <v>3372326.33</v>
      </c>
      <c r="G112" s="113">
        <v>2529244.75</v>
      </c>
      <c r="H112" s="7"/>
      <c r="I112" s="7"/>
      <c r="J112" s="7"/>
      <c r="K112" s="7"/>
      <c r="L112" s="7"/>
    </row>
    <row r="113" spans="1:12" ht="99" customHeight="1">
      <c r="A113" s="118">
        <v>94</v>
      </c>
      <c r="B113" s="34" t="s">
        <v>194</v>
      </c>
      <c r="C113" s="38" t="s">
        <v>260</v>
      </c>
      <c r="D113" s="41" t="s">
        <v>133</v>
      </c>
      <c r="E113" s="107">
        <v>1057272.8500000001</v>
      </c>
      <c r="F113" s="107">
        <v>634363.71</v>
      </c>
      <c r="G113" s="113">
        <v>475772.78</v>
      </c>
      <c r="H113" s="7"/>
      <c r="I113" s="7"/>
      <c r="J113" s="7"/>
      <c r="K113" s="7"/>
      <c r="L113" s="7"/>
    </row>
    <row r="114" spans="1:12" ht="99" customHeight="1">
      <c r="A114" s="58">
        <v>95</v>
      </c>
      <c r="B114" s="34" t="s">
        <v>192</v>
      </c>
      <c r="C114" s="38" t="s">
        <v>260</v>
      </c>
      <c r="D114" s="41" t="s">
        <v>193</v>
      </c>
      <c r="E114" s="107">
        <v>1018001.86</v>
      </c>
      <c r="F114" s="107">
        <v>509000.93</v>
      </c>
      <c r="G114" s="113">
        <v>381750.7</v>
      </c>
      <c r="H114" s="7"/>
      <c r="I114" s="7"/>
      <c r="J114" s="7"/>
      <c r="K114" s="7"/>
      <c r="L114" s="7"/>
    </row>
    <row r="115" spans="1:12" ht="99" customHeight="1">
      <c r="A115" s="118">
        <v>96</v>
      </c>
      <c r="B115" s="34" t="s">
        <v>221</v>
      </c>
      <c r="C115" s="38" t="s">
        <v>261</v>
      </c>
      <c r="D115" s="41" t="s">
        <v>222</v>
      </c>
      <c r="E115" s="107">
        <v>10972214.449999999</v>
      </c>
      <c r="F115" s="107">
        <v>5486107.2300000004</v>
      </c>
      <c r="G115" s="113">
        <v>4114580.42</v>
      </c>
      <c r="H115" s="7"/>
      <c r="I115" s="7"/>
      <c r="J115" s="7"/>
      <c r="K115" s="7"/>
      <c r="L115" s="7"/>
    </row>
    <row r="116" spans="1:12" ht="126.75" customHeight="1">
      <c r="A116" s="58">
        <v>97</v>
      </c>
      <c r="B116" s="18" t="s">
        <v>203</v>
      </c>
      <c r="C116" s="102" t="s">
        <v>260</v>
      </c>
      <c r="D116" s="120" t="s">
        <v>204</v>
      </c>
      <c r="E116" s="148">
        <v>3830562.82</v>
      </c>
      <c r="F116" s="148">
        <v>2106809.5499999998</v>
      </c>
      <c r="G116" s="116">
        <v>1580107.16</v>
      </c>
      <c r="H116" s="7"/>
      <c r="I116" s="7"/>
      <c r="J116" s="7"/>
      <c r="K116" s="7"/>
      <c r="L116" s="7"/>
    </row>
    <row r="117" spans="1:12" ht="83.25" customHeight="1">
      <c r="A117" s="118">
        <v>98</v>
      </c>
      <c r="B117" s="18" t="s">
        <v>206</v>
      </c>
      <c r="C117" s="102" t="s">
        <v>260</v>
      </c>
      <c r="D117" s="120" t="s">
        <v>133</v>
      </c>
      <c r="E117" s="148">
        <v>909032.27</v>
      </c>
      <c r="F117" s="148">
        <v>499967.75</v>
      </c>
      <c r="G117" s="116">
        <v>374975.81</v>
      </c>
      <c r="H117" s="7"/>
      <c r="I117" s="7"/>
      <c r="J117" s="7"/>
      <c r="K117" s="7"/>
      <c r="L117" s="7"/>
    </row>
    <row r="118" spans="1:12" ht="83.25" customHeight="1">
      <c r="A118" s="58">
        <v>99</v>
      </c>
      <c r="B118" s="18" t="s">
        <v>175</v>
      </c>
      <c r="C118" s="102" t="s">
        <v>260</v>
      </c>
      <c r="D118" s="120" t="s">
        <v>176</v>
      </c>
      <c r="E118" s="148">
        <v>6745950</v>
      </c>
      <c r="F118" s="148">
        <v>3372975</v>
      </c>
      <c r="G118" s="116">
        <v>2529731.25</v>
      </c>
      <c r="H118" s="7"/>
      <c r="I118" s="7"/>
      <c r="J118" s="7"/>
      <c r="K118" s="7"/>
      <c r="L118" s="7"/>
    </row>
    <row r="119" spans="1:12" ht="153.75" customHeight="1">
      <c r="A119" s="118">
        <v>100</v>
      </c>
      <c r="B119" s="18" t="s">
        <v>186</v>
      </c>
      <c r="C119" s="102" t="s">
        <v>260</v>
      </c>
      <c r="D119" s="120" t="s">
        <v>187</v>
      </c>
      <c r="E119" s="148">
        <v>1088835.05</v>
      </c>
      <c r="F119" s="148">
        <v>598859.28</v>
      </c>
      <c r="G119" s="116">
        <v>449144.46</v>
      </c>
      <c r="H119" s="7"/>
      <c r="I119" s="7"/>
      <c r="J119" s="7"/>
      <c r="K119" s="7"/>
      <c r="L119" s="7"/>
    </row>
    <row r="120" spans="1:12" ht="93.75" customHeight="1">
      <c r="A120" s="58">
        <v>101</v>
      </c>
      <c r="B120" s="18" t="s">
        <v>200</v>
      </c>
      <c r="C120" s="102" t="s">
        <v>260</v>
      </c>
      <c r="D120" s="120" t="s">
        <v>201</v>
      </c>
      <c r="E120" s="148">
        <v>3540510.04</v>
      </c>
      <c r="F120" s="148">
        <v>1770255.02</v>
      </c>
      <c r="G120" s="116">
        <v>1327691.27</v>
      </c>
      <c r="H120" s="7"/>
      <c r="I120" s="7"/>
      <c r="J120" s="7"/>
      <c r="K120" s="7"/>
      <c r="L120" s="7"/>
    </row>
    <row r="121" spans="1:12" ht="115.5" customHeight="1">
      <c r="A121" s="118">
        <v>102</v>
      </c>
      <c r="B121" s="18" t="s">
        <v>208</v>
      </c>
      <c r="C121" s="102" t="s">
        <v>260</v>
      </c>
      <c r="D121" s="120" t="s">
        <v>209</v>
      </c>
      <c r="E121" s="148">
        <v>3396686.23</v>
      </c>
      <c r="F121" s="148">
        <v>1868177.43</v>
      </c>
      <c r="G121" s="116">
        <v>1401133.07</v>
      </c>
      <c r="H121" s="7"/>
      <c r="I121" s="7"/>
      <c r="J121" s="7"/>
      <c r="K121" s="7"/>
      <c r="L121" s="7"/>
    </row>
    <row r="122" spans="1:12" ht="83.25" customHeight="1">
      <c r="A122" s="58">
        <v>103</v>
      </c>
      <c r="B122" s="18" t="s">
        <v>225</v>
      </c>
      <c r="C122" s="102" t="s">
        <v>261</v>
      </c>
      <c r="D122" s="120" t="s">
        <v>226</v>
      </c>
      <c r="E122" s="148">
        <v>20837908.870000001</v>
      </c>
      <c r="F122" s="148">
        <v>10418954.43</v>
      </c>
      <c r="G122" s="116">
        <v>7814215.8200000003</v>
      </c>
      <c r="H122" s="7"/>
      <c r="I122" s="7"/>
      <c r="J122" s="7"/>
      <c r="K122" s="7"/>
      <c r="L122" s="7"/>
    </row>
    <row r="123" spans="1:12" ht="106.5" customHeight="1">
      <c r="A123" s="118">
        <v>104</v>
      </c>
      <c r="B123" s="15" t="s">
        <v>223</v>
      </c>
      <c r="C123" s="121" t="s">
        <v>261</v>
      </c>
      <c r="D123" s="54" t="s">
        <v>224</v>
      </c>
      <c r="E123" s="145">
        <v>22452159.809999999</v>
      </c>
      <c r="F123" s="145">
        <v>11226079.9</v>
      </c>
      <c r="G123" s="146">
        <v>8419559.9299999997</v>
      </c>
      <c r="H123" s="7"/>
      <c r="I123" s="7"/>
      <c r="J123" s="7"/>
      <c r="K123" s="7"/>
      <c r="L123" s="7"/>
    </row>
    <row r="124" spans="1:12" ht="60" customHeight="1">
      <c r="A124" s="58">
        <v>105</v>
      </c>
      <c r="B124" s="18" t="s">
        <v>202</v>
      </c>
      <c r="C124" s="102" t="s">
        <v>261</v>
      </c>
      <c r="D124" s="120" t="s">
        <v>73</v>
      </c>
      <c r="E124" s="148">
        <v>22486500</v>
      </c>
      <c r="F124" s="148">
        <v>11243250</v>
      </c>
      <c r="G124" s="116">
        <v>8432437.5</v>
      </c>
      <c r="H124" s="7"/>
      <c r="I124" s="7"/>
      <c r="J124" s="7"/>
      <c r="K124" s="7"/>
      <c r="L124" s="7"/>
    </row>
    <row r="125" spans="1:12" ht="89.25" customHeight="1">
      <c r="A125" s="118">
        <v>106</v>
      </c>
      <c r="B125" s="18" t="s">
        <v>171</v>
      </c>
      <c r="C125" s="102" t="s">
        <v>261</v>
      </c>
      <c r="D125" s="120" t="s">
        <v>421</v>
      </c>
      <c r="E125" s="148">
        <v>1544952.38</v>
      </c>
      <c r="F125" s="148">
        <v>772476.19</v>
      </c>
      <c r="G125" s="116">
        <v>579357.14</v>
      </c>
      <c r="H125" s="7"/>
      <c r="I125" s="7"/>
      <c r="J125" s="7"/>
      <c r="K125" s="7"/>
      <c r="L125" s="7"/>
    </row>
    <row r="126" spans="1:12" ht="89.25" customHeight="1">
      <c r="A126" s="58">
        <v>107</v>
      </c>
      <c r="B126" s="18" t="s">
        <v>210</v>
      </c>
      <c r="C126" s="102" t="s">
        <v>260</v>
      </c>
      <c r="D126" s="120" t="s">
        <v>211</v>
      </c>
      <c r="E126" s="148">
        <v>1851041.32</v>
      </c>
      <c r="F126" s="148">
        <v>925520.66</v>
      </c>
      <c r="G126" s="116">
        <v>694140.5</v>
      </c>
      <c r="H126" s="7"/>
      <c r="I126" s="7"/>
      <c r="J126" s="7"/>
      <c r="K126" s="7"/>
      <c r="L126" s="7"/>
    </row>
    <row r="127" spans="1:12" ht="89.25" customHeight="1">
      <c r="A127" s="118">
        <v>108</v>
      </c>
      <c r="B127" s="18" t="s">
        <v>179</v>
      </c>
      <c r="C127" s="102" t="s">
        <v>260</v>
      </c>
      <c r="D127" s="120" t="s">
        <v>180</v>
      </c>
      <c r="E127" s="148">
        <v>1607602.12</v>
      </c>
      <c r="F127" s="148">
        <v>803801.06</v>
      </c>
      <c r="G127" s="116">
        <v>602850.80000000005</v>
      </c>
      <c r="H127" s="7"/>
      <c r="I127" s="7"/>
      <c r="J127" s="7"/>
      <c r="K127" s="7"/>
      <c r="L127" s="7"/>
    </row>
    <row r="128" spans="1:12" ht="89.25" customHeight="1">
      <c r="A128" s="58">
        <v>109</v>
      </c>
      <c r="B128" s="18" t="s">
        <v>188</v>
      </c>
      <c r="C128" s="102" t="s">
        <v>260</v>
      </c>
      <c r="D128" s="120" t="s">
        <v>189</v>
      </c>
      <c r="E128" s="148">
        <v>203212.85</v>
      </c>
      <c r="F128" s="148">
        <v>111767.07</v>
      </c>
      <c r="G128" s="116">
        <v>83825.3</v>
      </c>
      <c r="H128" s="7"/>
      <c r="I128" s="7"/>
      <c r="J128" s="7"/>
      <c r="K128" s="7"/>
      <c r="L128" s="7"/>
    </row>
    <row r="129" spans="1:12" ht="89.25" customHeight="1">
      <c r="A129" s="118">
        <v>110</v>
      </c>
      <c r="B129" s="15" t="s">
        <v>178</v>
      </c>
      <c r="C129" s="121" t="s">
        <v>260</v>
      </c>
      <c r="D129" s="54" t="s">
        <v>133</v>
      </c>
      <c r="E129" s="145">
        <v>3769763.11</v>
      </c>
      <c r="F129" s="145">
        <v>2073369.71</v>
      </c>
      <c r="G129" s="146">
        <v>1555027.2825</v>
      </c>
      <c r="H129" s="132"/>
      <c r="I129" s="7"/>
      <c r="J129" s="7"/>
      <c r="K129" s="7"/>
      <c r="L129" s="7"/>
    </row>
    <row r="130" spans="1:12" ht="89.25" customHeight="1">
      <c r="A130" s="58">
        <v>111</v>
      </c>
      <c r="B130" s="180" t="s">
        <v>190</v>
      </c>
      <c r="C130" s="183" t="s">
        <v>260</v>
      </c>
      <c r="D130" s="188" t="s">
        <v>191</v>
      </c>
      <c r="E130" s="189">
        <v>3681020.23</v>
      </c>
      <c r="F130" s="189">
        <v>2024561.12</v>
      </c>
      <c r="G130" s="190">
        <v>1518420.84</v>
      </c>
      <c r="H130" s="132"/>
      <c r="I130" s="7"/>
      <c r="J130" s="7"/>
      <c r="K130" s="7"/>
      <c r="L130" s="7"/>
    </row>
    <row r="131" spans="1:12" ht="66.75" customHeight="1" thickBot="1">
      <c r="A131" s="118">
        <v>112</v>
      </c>
      <c r="B131" s="15" t="s">
        <v>228</v>
      </c>
      <c r="C131" s="121" t="s">
        <v>260</v>
      </c>
      <c r="D131" s="54" t="s">
        <v>133</v>
      </c>
      <c r="E131" s="145">
        <v>1111973.8400000001</v>
      </c>
      <c r="F131" s="145">
        <v>611585.62</v>
      </c>
      <c r="G131" s="146">
        <v>458689.22</v>
      </c>
      <c r="H131" s="132"/>
      <c r="I131" s="7"/>
      <c r="J131" s="7"/>
      <c r="K131" s="7"/>
      <c r="L131" s="7"/>
    </row>
    <row r="132" spans="1:12" ht="31.5" customHeight="1" thickBot="1">
      <c r="A132" s="235" t="s">
        <v>173</v>
      </c>
      <c r="B132" s="236"/>
      <c r="C132" s="23">
        <f>COUNTA(C105:C131)</f>
        <v>27</v>
      </c>
      <c r="D132" s="24"/>
      <c r="E132" s="25">
        <f>SUM(E105:E131)</f>
        <v>130397265.33</v>
      </c>
      <c r="F132" s="25">
        <f t="shared" ref="F132:G132" si="4">SUM(F105:F131)</f>
        <v>66363396.829999991</v>
      </c>
      <c r="G132" s="36">
        <f t="shared" si="4"/>
        <v>49772547.642499998</v>
      </c>
      <c r="H132" s="7"/>
      <c r="I132" s="7"/>
      <c r="J132" s="7"/>
      <c r="K132" s="7"/>
      <c r="L132" s="7"/>
    </row>
    <row r="133" spans="1:12" ht="30.75" customHeight="1">
      <c r="A133" s="246" t="s">
        <v>229</v>
      </c>
      <c r="B133" s="247"/>
      <c r="C133" s="247"/>
      <c r="D133" s="247"/>
      <c r="E133" s="247"/>
      <c r="F133" s="247"/>
      <c r="G133" s="248"/>
      <c r="H133" s="7"/>
      <c r="I133" s="7"/>
    </row>
    <row r="134" spans="1:12" ht="42" customHeight="1">
      <c r="A134" s="58">
        <v>113</v>
      </c>
      <c r="B134" s="74" t="s">
        <v>246</v>
      </c>
      <c r="C134" s="42" t="s">
        <v>260</v>
      </c>
      <c r="D134" s="20" t="s">
        <v>133</v>
      </c>
      <c r="E134" s="39">
        <v>5643184.8399999999</v>
      </c>
      <c r="F134" s="39">
        <v>3103751.66</v>
      </c>
      <c r="G134" s="49">
        <v>2327813.7400000002</v>
      </c>
      <c r="H134" s="7"/>
      <c r="I134" s="7"/>
    </row>
    <row r="135" spans="1:12" ht="47.25" customHeight="1">
      <c r="A135" s="58">
        <v>114</v>
      </c>
      <c r="B135" s="34" t="s">
        <v>247</v>
      </c>
      <c r="C135" s="37" t="s">
        <v>261</v>
      </c>
      <c r="D135" s="27" t="s">
        <v>31</v>
      </c>
      <c r="E135" s="143">
        <v>1205977.6200000001</v>
      </c>
      <c r="F135" s="40">
        <v>602988.81000000006</v>
      </c>
      <c r="G135" s="95">
        <v>452241.61</v>
      </c>
      <c r="H135" s="7"/>
      <c r="I135" s="7"/>
    </row>
    <row r="136" spans="1:12" ht="47.25" customHeight="1">
      <c r="A136" s="58">
        <v>115</v>
      </c>
      <c r="B136" s="34" t="s">
        <v>293</v>
      </c>
      <c r="C136" s="38" t="s">
        <v>260</v>
      </c>
      <c r="D136" s="22" t="s">
        <v>133</v>
      </c>
      <c r="E136" s="143">
        <v>1378073.54</v>
      </c>
      <c r="F136" s="88">
        <v>757940.45</v>
      </c>
      <c r="G136" s="95">
        <v>568455.34</v>
      </c>
      <c r="H136" s="7"/>
      <c r="I136" s="7"/>
    </row>
    <row r="137" spans="1:12" ht="47.25" customHeight="1">
      <c r="A137" s="58">
        <v>116</v>
      </c>
      <c r="B137" s="34" t="s">
        <v>270</v>
      </c>
      <c r="C137" s="38" t="s">
        <v>260</v>
      </c>
      <c r="D137" s="22" t="s">
        <v>181</v>
      </c>
      <c r="E137" s="143">
        <v>2399311.4</v>
      </c>
      <c r="F137" s="88">
        <v>1439586.84</v>
      </c>
      <c r="G137" s="95">
        <v>1079690.1299999999</v>
      </c>
      <c r="H137" s="7"/>
      <c r="I137" s="7"/>
    </row>
    <row r="138" spans="1:12" ht="47.25" customHeight="1">
      <c r="A138" s="58">
        <v>117</v>
      </c>
      <c r="B138" s="13" t="s">
        <v>295</v>
      </c>
      <c r="C138" s="42" t="s">
        <v>260</v>
      </c>
      <c r="D138" s="14" t="s">
        <v>133</v>
      </c>
      <c r="E138" s="39">
        <v>979236.24</v>
      </c>
      <c r="F138" s="39">
        <v>538579.93000000005</v>
      </c>
      <c r="G138" s="85">
        <v>403934.95</v>
      </c>
      <c r="H138" s="7"/>
      <c r="I138" s="7"/>
    </row>
    <row r="139" spans="1:12" ht="47.25" customHeight="1">
      <c r="A139" s="58">
        <v>118</v>
      </c>
      <c r="B139" s="34" t="s">
        <v>277</v>
      </c>
      <c r="C139" s="38" t="s">
        <v>260</v>
      </c>
      <c r="D139" s="22" t="s">
        <v>133</v>
      </c>
      <c r="E139" s="88">
        <v>1273276.3999999999</v>
      </c>
      <c r="F139" s="88">
        <v>700302.02</v>
      </c>
      <c r="G139" s="105">
        <v>525226.52</v>
      </c>
      <c r="H139" s="7"/>
      <c r="I139" s="7"/>
    </row>
    <row r="140" spans="1:12" ht="69" customHeight="1">
      <c r="A140" s="58">
        <v>119</v>
      </c>
      <c r="B140" s="34" t="s">
        <v>294</v>
      </c>
      <c r="C140" s="38" t="s">
        <v>260</v>
      </c>
      <c r="D140" s="41" t="s">
        <v>65</v>
      </c>
      <c r="E140" s="88">
        <v>938183.54</v>
      </c>
      <c r="F140" s="88">
        <v>469091.77</v>
      </c>
      <c r="G140" s="105">
        <v>351818.83</v>
      </c>
      <c r="H140" s="7"/>
      <c r="I140" s="7"/>
      <c r="J140" s="7"/>
      <c r="K140" s="7"/>
      <c r="L140" s="7"/>
    </row>
    <row r="141" spans="1:12" ht="69" customHeight="1">
      <c r="A141" s="58">
        <v>120</v>
      </c>
      <c r="B141" s="18" t="s">
        <v>269</v>
      </c>
      <c r="C141" s="102" t="s">
        <v>260</v>
      </c>
      <c r="D141" s="120" t="s">
        <v>65</v>
      </c>
      <c r="E141" s="125">
        <v>6708600</v>
      </c>
      <c r="F141" s="125">
        <v>3354300</v>
      </c>
      <c r="G141" s="119">
        <v>2515725</v>
      </c>
      <c r="H141" s="7"/>
      <c r="I141" s="7"/>
      <c r="J141" s="7"/>
      <c r="K141" s="7"/>
      <c r="L141" s="7"/>
    </row>
    <row r="142" spans="1:12" ht="103.5" customHeight="1">
      <c r="A142" s="58">
        <v>121</v>
      </c>
      <c r="B142" s="18" t="s">
        <v>231</v>
      </c>
      <c r="C142" s="102" t="s">
        <v>261</v>
      </c>
      <c r="D142" s="120" t="s">
        <v>232</v>
      </c>
      <c r="E142" s="125">
        <v>22513500</v>
      </c>
      <c r="F142" s="125">
        <v>11256750</v>
      </c>
      <c r="G142" s="119">
        <v>8442562.5</v>
      </c>
      <c r="H142" s="7"/>
      <c r="I142" s="7"/>
      <c r="J142" s="7"/>
      <c r="K142" s="7"/>
      <c r="L142" s="7"/>
    </row>
    <row r="143" spans="1:12" ht="118.5" customHeight="1">
      <c r="A143" s="58">
        <v>122</v>
      </c>
      <c r="B143" s="18" t="s">
        <v>273</v>
      </c>
      <c r="C143" s="102" t="s">
        <v>260</v>
      </c>
      <c r="D143" s="120" t="s">
        <v>264</v>
      </c>
      <c r="E143" s="125">
        <v>1244166.58</v>
      </c>
      <c r="F143" s="125">
        <v>684291.62</v>
      </c>
      <c r="G143" s="119">
        <v>513218.72</v>
      </c>
      <c r="H143" s="7"/>
      <c r="I143" s="7"/>
      <c r="J143" s="7"/>
      <c r="K143" s="7"/>
      <c r="L143" s="7"/>
    </row>
    <row r="144" spans="1:12" ht="118.5" customHeight="1">
      <c r="A144" s="58">
        <v>123</v>
      </c>
      <c r="B144" s="18" t="s">
        <v>263</v>
      </c>
      <c r="C144" s="102" t="s">
        <v>260</v>
      </c>
      <c r="D144" s="120" t="s">
        <v>264</v>
      </c>
      <c r="E144" s="125">
        <v>627425.42000000004</v>
      </c>
      <c r="F144" s="125">
        <v>313712.71000000002</v>
      </c>
      <c r="G144" s="119">
        <v>235284.53</v>
      </c>
      <c r="H144" s="7"/>
      <c r="I144" s="7"/>
      <c r="J144" s="7"/>
      <c r="K144" s="7"/>
      <c r="L144" s="7"/>
    </row>
    <row r="145" spans="1:12" ht="201" customHeight="1">
      <c r="A145" s="58">
        <v>124</v>
      </c>
      <c r="B145" s="18" t="s">
        <v>281</v>
      </c>
      <c r="C145" s="102" t="s">
        <v>260</v>
      </c>
      <c r="D145" s="120" t="s">
        <v>282</v>
      </c>
      <c r="E145" s="125">
        <v>4038835.05</v>
      </c>
      <c r="F145" s="125">
        <v>2221359.2799999998</v>
      </c>
      <c r="G145" s="119">
        <v>1666019.46</v>
      </c>
      <c r="H145" s="7"/>
      <c r="I145" s="7"/>
      <c r="J145" s="7"/>
      <c r="K145" s="7"/>
      <c r="L145" s="7"/>
    </row>
    <row r="146" spans="1:12" ht="66.75" customHeight="1">
      <c r="A146" s="58">
        <v>125</v>
      </c>
      <c r="B146" s="18" t="s">
        <v>242</v>
      </c>
      <c r="C146" s="102" t="s">
        <v>260</v>
      </c>
      <c r="D146" s="120" t="s">
        <v>176</v>
      </c>
      <c r="E146" s="125">
        <v>5750655.7199999997</v>
      </c>
      <c r="F146" s="125">
        <v>2875327.86</v>
      </c>
      <c r="G146" s="119">
        <v>2156495.9</v>
      </c>
      <c r="H146" s="7"/>
      <c r="I146" s="7"/>
      <c r="J146" s="7"/>
      <c r="K146" s="7"/>
      <c r="L146" s="7"/>
    </row>
    <row r="147" spans="1:12" ht="77.25" customHeight="1">
      <c r="A147" s="58">
        <v>126</v>
      </c>
      <c r="B147" s="18" t="s">
        <v>420</v>
      </c>
      <c r="C147" s="102" t="s">
        <v>260</v>
      </c>
      <c r="D147" s="120" t="s">
        <v>60</v>
      </c>
      <c r="E147" s="125">
        <v>2064864</v>
      </c>
      <c r="F147" s="125">
        <v>1032432</v>
      </c>
      <c r="G147" s="119">
        <v>774324</v>
      </c>
      <c r="H147" s="7"/>
      <c r="I147" s="7"/>
      <c r="J147" s="7"/>
      <c r="K147" s="7"/>
      <c r="L147" s="7"/>
    </row>
    <row r="148" spans="1:12" ht="77.25" customHeight="1">
      <c r="A148" s="58">
        <v>127</v>
      </c>
      <c r="B148" s="18" t="s">
        <v>279</v>
      </c>
      <c r="C148" s="102" t="s">
        <v>260</v>
      </c>
      <c r="D148" s="120" t="s">
        <v>280</v>
      </c>
      <c r="E148" s="125">
        <v>1970510.57</v>
      </c>
      <c r="F148" s="125">
        <v>985255.28</v>
      </c>
      <c r="G148" s="119">
        <v>738941.46</v>
      </c>
      <c r="H148" s="7"/>
      <c r="I148" s="7"/>
      <c r="J148" s="7"/>
      <c r="K148" s="7"/>
      <c r="L148" s="7"/>
    </row>
    <row r="149" spans="1:12" ht="77.25" customHeight="1">
      <c r="A149" s="58">
        <v>128</v>
      </c>
      <c r="B149" s="18" t="s">
        <v>291</v>
      </c>
      <c r="C149" s="102" t="s">
        <v>260</v>
      </c>
      <c r="D149" s="120" t="s">
        <v>292</v>
      </c>
      <c r="E149" s="125">
        <v>1635001.92</v>
      </c>
      <c r="F149" s="125">
        <v>817500.96</v>
      </c>
      <c r="G149" s="119">
        <v>613125.72</v>
      </c>
      <c r="H149" s="7"/>
      <c r="I149" s="7"/>
      <c r="J149" s="7"/>
      <c r="K149" s="7"/>
      <c r="L149" s="7"/>
    </row>
    <row r="150" spans="1:12" ht="77.25" customHeight="1">
      <c r="A150" s="58">
        <v>129</v>
      </c>
      <c r="B150" s="18" t="s">
        <v>303</v>
      </c>
      <c r="C150" s="102" t="s">
        <v>260</v>
      </c>
      <c r="D150" s="120" t="s">
        <v>455</v>
      </c>
      <c r="E150" s="125">
        <v>1386972.55</v>
      </c>
      <c r="F150" s="125">
        <v>693486.27</v>
      </c>
      <c r="G150" s="119">
        <v>520114.7</v>
      </c>
      <c r="H150" s="7"/>
      <c r="I150" s="7"/>
      <c r="J150" s="7"/>
      <c r="K150" s="7"/>
      <c r="L150" s="7"/>
    </row>
    <row r="151" spans="1:12" ht="77.25" customHeight="1">
      <c r="A151" s="58">
        <v>130</v>
      </c>
      <c r="B151" s="18" t="s">
        <v>312</v>
      </c>
      <c r="C151" s="102" t="s">
        <v>260</v>
      </c>
      <c r="D151" s="120" t="s">
        <v>313</v>
      </c>
      <c r="E151" s="125">
        <v>1306875.17</v>
      </c>
      <c r="F151" s="125">
        <v>653437.58000000007</v>
      </c>
      <c r="G151" s="119">
        <v>490078.19</v>
      </c>
      <c r="H151" s="7"/>
      <c r="I151" s="7"/>
      <c r="J151" s="7"/>
      <c r="K151" s="7"/>
      <c r="L151" s="7"/>
    </row>
    <row r="152" spans="1:12" ht="103.5" customHeight="1">
      <c r="A152" s="58">
        <v>131</v>
      </c>
      <c r="B152" s="18" t="s">
        <v>287</v>
      </c>
      <c r="C152" s="102" t="s">
        <v>260</v>
      </c>
      <c r="D152" s="120" t="s">
        <v>282</v>
      </c>
      <c r="E152" s="125">
        <v>4418783.58</v>
      </c>
      <c r="F152" s="125">
        <v>2430330.9700000002</v>
      </c>
      <c r="G152" s="119">
        <v>1822748.23</v>
      </c>
      <c r="H152" s="7"/>
      <c r="I152" s="7"/>
      <c r="J152" s="7"/>
      <c r="K152" s="7"/>
      <c r="L152" s="7"/>
    </row>
    <row r="153" spans="1:12" ht="102.75" customHeight="1">
      <c r="A153" s="58">
        <v>132</v>
      </c>
      <c r="B153" s="18" t="s">
        <v>296</v>
      </c>
      <c r="C153" s="102" t="s">
        <v>260</v>
      </c>
      <c r="D153" s="120" t="s">
        <v>297</v>
      </c>
      <c r="E153" s="125">
        <v>2188771.65</v>
      </c>
      <c r="F153" s="125">
        <v>1094385.82</v>
      </c>
      <c r="G153" s="119">
        <v>820789.37</v>
      </c>
      <c r="H153" s="7"/>
      <c r="I153" s="7"/>
      <c r="J153" s="7"/>
      <c r="K153" s="7"/>
      <c r="L153" s="7"/>
    </row>
    <row r="154" spans="1:12" ht="102.75" customHeight="1">
      <c r="A154" s="58">
        <v>133</v>
      </c>
      <c r="B154" s="18" t="s">
        <v>302</v>
      </c>
      <c r="C154" s="102" t="s">
        <v>261</v>
      </c>
      <c r="D154" s="120" t="s">
        <v>31</v>
      </c>
      <c r="E154" s="125">
        <v>424483.72</v>
      </c>
      <c r="F154" s="125">
        <v>212241.86</v>
      </c>
      <c r="G154" s="119">
        <v>159181.4</v>
      </c>
      <c r="H154" s="7"/>
      <c r="I154" s="7"/>
      <c r="J154" s="7"/>
      <c r="K154" s="7"/>
      <c r="L154" s="7"/>
    </row>
    <row r="155" spans="1:12" ht="102.75" customHeight="1">
      <c r="A155" s="58">
        <v>134</v>
      </c>
      <c r="B155" s="18" t="s">
        <v>301</v>
      </c>
      <c r="C155" s="102" t="s">
        <v>261</v>
      </c>
      <c r="D155" s="120" t="s">
        <v>297</v>
      </c>
      <c r="E155" s="125">
        <v>4136413.8</v>
      </c>
      <c r="F155" s="125">
        <v>2068206.9</v>
      </c>
      <c r="G155" s="119">
        <v>1551155.18</v>
      </c>
      <c r="H155" s="7"/>
      <c r="I155" s="7"/>
      <c r="J155" s="7"/>
      <c r="K155" s="7"/>
      <c r="L155" s="7"/>
    </row>
    <row r="156" spans="1:12" ht="102.75" customHeight="1">
      <c r="A156" s="58">
        <v>135</v>
      </c>
      <c r="B156" s="15" t="s">
        <v>278</v>
      </c>
      <c r="C156" s="121" t="s">
        <v>261</v>
      </c>
      <c r="D156" s="54" t="s">
        <v>133</v>
      </c>
      <c r="E156" s="123">
        <v>1597856.52</v>
      </c>
      <c r="F156" s="123">
        <v>878821.09</v>
      </c>
      <c r="G156" s="124">
        <v>659115.81999999995</v>
      </c>
      <c r="H156" s="7"/>
      <c r="I156" s="7"/>
      <c r="J156" s="7"/>
      <c r="K156" s="7"/>
      <c r="L156" s="7"/>
    </row>
    <row r="157" spans="1:12" ht="102.75" customHeight="1">
      <c r="A157" s="58">
        <v>136</v>
      </c>
      <c r="B157" s="18" t="s">
        <v>283</v>
      </c>
      <c r="C157" s="102" t="s">
        <v>261</v>
      </c>
      <c r="D157" s="120" t="s">
        <v>133</v>
      </c>
      <c r="E157" s="125">
        <v>1187393.71</v>
      </c>
      <c r="F157" s="125">
        <v>653066.54</v>
      </c>
      <c r="G157" s="119">
        <v>489799.91</v>
      </c>
      <c r="H157" s="7"/>
      <c r="I157" s="7"/>
      <c r="J157" s="7"/>
      <c r="K157" s="7"/>
      <c r="L157" s="7"/>
    </row>
    <row r="158" spans="1:12" ht="107.25" customHeight="1" thickBot="1">
      <c r="A158" s="58">
        <v>137</v>
      </c>
      <c r="B158" s="72" t="s">
        <v>289</v>
      </c>
      <c r="C158" s="114" t="s">
        <v>261</v>
      </c>
      <c r="D158" s="122" t="s">
        <v>290</v>
      </c>
      <c r="E158" s="129">
        <v>12665858.050000001</v>
      </c>
      <c r="F158" s="129">
        <v>6332929.0199999996</v>
      </c>
      <c r="G158" s="115">
        <v>4749696.7699999996</v>
      </c>
      <c r="H158" s="7"/>
      <c r="I158" s="7"/>
      <c r="J158" s="7"/>
      <c r="K158" s="7"/>
      <c r="L158" s="7"/>
    </row>
    <row r="159" spans="1:12" ht="30.75" customHeight="1" thickBot="1">
      <c r="A159" s="228" t="s">
        <v>230</v>
      </c>
      <c r="B159" s="229"/>
      <c r="C159" s="203">
        <f>COUNTA(C134:C158)</f>
        <v>25</v>
      </c>
      <c r="D159" s="204"/>
      <c r="E159" s="205">
        <f>SUM(E134:E158)</f>
        <v>89684211.589999989</v>
      </c>
      <c r="F159" s="205">
        <f t="shared" ref="F159:G159" si="5">SUM(F134:F158)</f>
        <v>46170077.239999995</v>
      </c>
      <c r="G159" s="206">
        <f t="shared" si="5"/>
        <v>34627557.980000004</v>
      </c>
      <c r="H159" s="7"/>
      <c r="I159" s="7"/>
      <c r="J159" s="7"/>
      <c r="K159" s="7"/>
      <c r="L159" s="7"/>
    </row>
    <row r="160" spans="1:12" ht="30.75" customHeight="1" thickBot="1">
      <c r="A160" s="237" t="s">
        <v>299</v>
      </c>
      <c r="B160" s="233"/>
      <c r="C160" s="233"/>
      <c r="D160" s="233"/>
      <c r="E160" s="233"/>
      <c r="F160" s="233"/>
      <c r="G160" s="234"/>
      <c r="H160" s="7"/>
      <c r="I160" s="7"/>
    </row>
    <row r="161" spans="1:12" ht="69" customHeight="1">
      <c r="A161" s="207">
        <v>138</v>
      </c>
      <c r="B161" s="136" t="s">
        <v>332</v>
      </c>
      <c r="C161" s="137" t="s">
        <v>260</v>
      </c>
      <c r="D161" s="138" t="s">
        <v>65</v>
      </c>
      <c r="E161" s="139">
        <v>1248800</v>
      </c>
      <c r="F161" s="140">
        <v>624400</v>
      </c>
      <c r="G161" s="141">
        <v>468300</v>
      </c>
      <c r="H161" s="7"/>
      <c r="I161" s="7"/>
      <c r="J161" s="7"/>
      <c r="K161" s="7"/>
      <c r="L161" s="7"/>
    </row>
    <row r="162" spans="1:12" ht="122.25" customHeight="1">
      <c r="A162" s="142">
        <v>139</v>
      </c>
      <c r="B162" s="18" t="s">
        <v>339</v>
      </c>
      <c r="C162" s="38" t="s">
        <v>260</v>
      </c>
      <c r="D162" s="22" t="s">
        <v>264</v>
      </c>
      <c r="E162" s="88">
        <v>253833.64</v>
      </c>
      <c r="F162" s="88">
        <f>123743.9+41247.97</f>
        <v>164991.87</v>
      </c>
      <c r="G162" s="105">
        <v>123743.9</v>
      </c>
      <c r="H162" s="7"/>
      <c r="I162" s="7"/>
      <c r="J162" s="7"/>
      <c r="K162" s="7"/>
      <c r="L162" s="7"/>
    </row>
    <row r="163" spans="1:12" ht="120.75" customHeight="1">
      <c r="A163" s="142">
        <v>140</v>
      </c>
      <c r="B163" s="13" t="s">
        <v>59</v>
      </c>
      <c r="C163" s="38" t="s">
        <v>260</v>
      </c>
      <c r="D163" s="14" t="s">
        <v>327</v>
      </c>
      <c r="E163" s="39">
        <v>916621.12</v>
      </c>
      <c r="F163" s="39">
        <v>458310.56</v>
      </c>
      <c r="G163" s="85">
        <v>343732.92</v>
      </c>
      <c r="H163" s="7"/>
      <c r="I163" s="7"/>
      <c r="J163" s="7"/>
      <c r="K163" s="7"/>
      <c r="L163" s="7"/>
    </row>
    <row r="164" spans="1:12" ht="69" customHeight="1">
      <c r="A164" s="142">
        <v>141</v>
      </c>
      <c r="B164" s="15" t="s">
        <v>322</v>
      </c>
      <c r="C164" s="38" t="s">
        <v>260</v>
      </c>
      <c r="D164" s="22" t="s">
        <v>323</v>
      </c>
      <c r="E164" s="88">
        <v>1224559.79</v>
      </c>
      <c r="F164" s="88">
        <v>612279.89</v>
      </c>
      <c r="G164" s="105">
        <v>459209.92</v>
      </c>
      <c r="H164" s="7"/>
      <c r="I164" s="7"/>
      <c r="J164" s="7"/>
      <c r="K164" s="7"/>
      <c r="L164" s="7"/>
    </row>
    <row r="165" spans="1:12" ht="114.75" customHeight="1">
      <c r="A165" s="142">
        <v>142</v>
      </c>
      <c r="B165" s="18" t="s">
        <v>399</v>
      </c>
      <c r="C165" s="38" t="s">
        <v>260</v>
      </c>
      <c r="D165" s="22" t="s">
        <v>204</v>
      </c>
      <c r="E165" s="88">
        <v>3475850.2</v>
      </c>
      <c r="F165" s="88">
        <v>1911717.61</v>
      </c>
      <c r="G165" s="105">
        <v>1433788.21</v>
      </c>
      <c r="H165" s="7"/>
      <c r="I165" s="7"/>
      <c r="J165" s="7"/>
      <c r="K165" s="7"/>
      <c r="L165" s="7"/>
    </row>
    <row r="166" spans="1:12" ht="79.5" customHeight="1">
      <c r="A166" s="142">
        <v>143</v>
      </c>
      <c r="B166" s="18" t="s">
        <v>324</v>
      </c>
      <c r="C166" s="102" t="s">
        <v>261</v>
      </c>
      <c r="D166" s="22" t="s">
        <v>325</v>
      </c>
      <c r="E166" s="125">
        <v>1137781.79</v>
      </c>
      <c r="F166" s="125">
        <v>568890.9</v>
      </c>
      <c r="G166" s="119">
        <v>426668.18</v>
      </c>
      <c r="H166" s="7"/>
      <c r="I166" s="7"/>
      <c r="J166" s="7"/>
      <c r="K166" s="7"/>
      <c r="L166" s="7"/>
    </row>
    <row r="167" spans="1:12" ht="79.5" customHeight="1">
      <c r="A167" s="142">
        <v>144</v>
      </c>
      <c r="B167" s="18" t="s">
        <v>418</v>
      </c>
      <c r="C167" s="102" t="s">
        <v>261</v>
      </c>
      <c r="D167" s="22" t="s">
        <v>419</v>
      </c>
      <c r="E167" s="125">
        <v>22551000</v>
      </c>
      <c r="F167" s="125">
        <v>11275500</v>
      </c>
      <c r="G167" s="119">
        <v>8456625</v>
      </c>
      <c r="H167" s="7"/>
      <c r="I167" s="7"/>
      <c r="J167" s="7"/>
      <c r="K167" s="7"/>
      <c r="L167" s="7"/>
    </row>
    <row r="168" spans="1:12" ht="79.5" customHeight="1">
      <c r="A168" s="142">
        <v>145</v>
      </c>
      <c r="B168" s="18" t="s">
        <v>333</v>
      </c>
      <c r="C168" s="102" t="s">
        <v>260</v>
      </c>
      <c r="D168" s="22" t="s">
        <v>65</v>
      </c>
      <c r="E168" s="125">
        <v>2009971</v>
      </c>
      <c r="F168" s="125">
        <v>1004985.5</v>
      </c>
      <c r="G168" s="119">
        <v>753739.13</v>
      </c>
      <c r="H168" s="7"/>
      <c r="I168" s="7"/>
      <c r="J168" s="7"/>
      <c r="K168" s="7"/>
      <c r="L168" s="7"/>
    </row>
    <row r="169" spans="1:12" ht="79.5" customHeight="1">
      <c r="A169" s="142">
        <v>146</v>
      </c>
      <c r="B169" s="18" t="s">
        <v>305</v>
      </c>
      <c r="C169" s="102" t="s">
        <v>261</v>
      </c>
      <c r="D169" s="22" t="s">
        <v>306</v>
      </c>
      <c r="E169" s="125">
        <v>7069444.6299999999</v>
      </c>
      <c r="F169" s="125">
        <v>3534722.31</v>
      </c>
      <c r="G169" s="119">
        <v>2651041.73</v>
      </c>
      <c r="H169" s="7"/>
      <c r="I169" s="7"/>
      <c r="J169" s="7"/>
      <c r="K169" s="7"/>
      <c r="L169" s="7"/>
    </row>
    <row r="170" spans="1:12" ht="114" customHeight="1">
      <c r="A170" s="142">
        <v>147</v>
      </c>
      <c r="B170" s="18" t="s">
        <v>344</v>
      </c>
      <c r="C170" s="102" t="s">
        <v>260</v>
      </c>
      <c r="D170" s="22" t="s">
        <v>204</v>
      </c>
      <c r="E170" s="125">
        <v>6765300</v>
      </c>
      <c r="F170" s="125">
        <v>3382650</v>
      </c>
      <c r="G170" s="119">
        <v>2536987.5</v>
      </c>
      <c r="H170" s="7"/>
      <c r="I170" s="7"/>
      <c r="J170" s="7"/>
      <c r="K170" s="7"/>
      <c r="L170" s="7"/>
    </row>
    <row r="171" spans="1:12" ht="81.75" customHeight="1">
      <c r="A171" s="142">
        <v>148</v>
      </c>
      <c r="B171" s="18" t="s">
        <v>318</v>
      </c>
      <c r="C171" s="102" t="s">
        <v>260</v>
      </c>
      <c r="D171" s="22" t="s">
        <v>319</v>
      </c>
      <c r="E171" s="125">
        <v>3017617.17</v>
      </c>
      <c r="F171" s="125">
        <v>1508808.58</v>
      </c>
      <c r="G171" s="119">
        <v>1131606.44</v>
      </c>
      <c r="H171" s="7"/>
      <c r="I171" s="7"/>
      <c r="J171" s="7"/>
      <c r="K171" s="7"/>
      <c r="L171" s="7"/>
    </row>
    <row r="172" spans="1:12" ht="81.75" customHeight="1">
      <c r="A172" s="142">
        <v>149</v>
      </c>
      <c r="B172" s="18" t="s">
        <v>337</v>
      </c>
      <c r="C172" s="102" t="s">
        <v>260</v>
      </c>
      <c r="D172" s="22" t="s">
        <v>181</v>
      </c>
      <c r="E172" s="125">
        <v>6010836.4800000004</v>
      </c>
      <c r="F172" s="125">
        <v>3305960.0599999996</v>
      </c>
      <c r="G172" s="119">
        <v>2479470.0499999998</v>
      </c>
      <c r="H172" s="7"/>
      <c r="I172" s="7"/>
      <c r="J172" s="7"/>
      <c r="K172" s="7"/>
      <c r="L172" s="7"/>
    </row>
    <row r="173" spans="1:12" ht="81.75" customHeight="1">
      <c r="A173" s="142">
        <v>150</v>
      </c>
      <c r="B173" s="18" t="s">
        <v>347</v>
      </c>
      <c r="C173" s="102" t="s">
        <v>260</v>
      </c>
      <c r="D173" s="22" t="s">
        <v>65</v>
      </c>
      <c r="E173" s="125">
        <v>1655470.83</v>
      </c>
      <c r="F173" s="125">
        <v>910508.96</v>
      </c>
      <c r="G173" s="119">
        <v>682881.72</v>
      </c>
      <c r="H173" s="7"/>
      <c r="I173" s="7"/>
      <c r="J173" s="7"/>
      <c r="K173" s="7"/>
      <c r="L173" s="7"/>
    </row>
    <row r="174" spans="1:12" ht="81.75" customHeight="1">
      <c r="A174" s="142">
        <v>151</v>
      </c>
      <c r="B174" s="18" t="s">
        <v>80</v>
      </c>
      <c r="C174" s="102" t="s">
        <v>260</v>
      </c>
      <c r="D174" s="22" t="s">
        <v>355</v>
      </c>
      <c r="E174" s="125">
        <v>6171885.3899999997</v>
      </c>
      <c r="F174" s="125">
        <v>3085942.69</v>
      </c>
      <c r="G174" s="119">
        <v>2314457.02</v>
      </c>
      <c r="H174" s="7"/>
      <c r="I174" s="7"/>
      <c r="J174" s="7"/>
      <c r="K174" s="7"/>
      <c r="L174" s="7"/>
    </row>
    <row r="175" spans="1:12" ht="81.75" customHeight="1">
      <c r="A175" s="142">
        <v>152</v>
      </c>
      <c r="B175" s="15" t="s">
        <v>345</v>
      </c>
      <c r="C175" s="121" t="s">
        <v>260</v>
      </c>
      <c r="D175" s="14" t="s">
        <v>346</v>
      </c>
      <c r="E175" s="123">
        <v>1806660.77</v>
      </c>
      <c r="F175" s="123">
        <v>903330.38</v>
      </c>
      <c r="G175" s="124">
        <v>677497.79</v>
      </c>
      <c r="H175" s="7"/>
      <c r="I175" s="7"/>
      <c r="J175" s="7"/>
      <c r="K175" s="7"/>
      <c r="L175" s="7"/>
    </row>
    <row r="176" spans="1:12" ht="81.75" customHeight="1">
      <c r="A176" s="142">
        <v>153</v>
      </c>
      <c r="B176" s="180" t="s">
        <v>335</v>
      </c>
      <c r="C176" s="183" t="s">
        <v>260</v>
      </c>
      <c r="D176" s="144" t="s">
        <v>336</v>
      </c>
      <c r="E176" s="181">
        <v>2466423.0699999998</v>
      </c>
      <c r="F176" s="181">
        <v>1233211.53</v>
      </c>
      <c r="G176" s="182">
        <v>924908.64749999996</v>
      </c>
      <c r="H176" s="7"/>
      <c r="I176" s="7"/>
      <c r="J176" s="7"/>
      <c r="K176" s="7"/>
      <c r="L176" s="7"/>
    </row>
    <row r="177" spans="1:12" ht="81.75" customHeight="1">
      <c r="A177" s="142">
        <v>154</v>
      </c>
      <c r="B177" s="18" t="s">
        <v>394</v>
      </c>
      <c r="C177" s="102" t="s">
        <v>260</v>
      </c>
      <c r="D177" s="22" t="s">
        <v>201</v>
      </c>
      <c r="E177" s="125">
        <v>1200066.1399999999</v>
      </c>
      <c r="F177" s="125">
        <v>600033.06999999995</v>
      </c>
      <c r="G177" s="119">
        <v>450024.8</v>
      </c>
      <c r="H177" s="7"/>
      <c r="I177" s="7"/>
      <c r="J177" s="7"/>
      <c r="K177" s="7"/>
      <c r="L177" s="7"/>
    </row>
    <row r="178" spans="1:12" ht="81.75" customHeight="1">
      <c r="A178" s="142">
        <v>155</v>
      </c>
      <c r="B178" s="18" t="s">
        <v>342</v>
      </c>
      <c r="C178" s="102" t="s">
        <v>261</v>
      </c>
      <c r="D178" s="22" t="s">
        <v>31</v>
      </c>
      <c r="E178" s="125">
        <v>2061711.79</v>
      </c>
      <c r="F178" s="125">
        <v>1030855.89</v>
      </c>
      <c r="G178" s="119">
        <v>773141.92</v>
      </c>
      <c r="H178" s="7"/>
      <c r="I178" s="7"/>
      <c r="J178" s="7"/>
      <c r="K178" s="7"/>
      <c r="L178" s="7"/>
    </row>
    <row r="179" spans="1:12" ht="81.75" customHeight="1">
      <c r="A179" s="142">
        <v>156</v>
      </c>
      <c r="B179" s="18" t="s">
        <v>350</v>
      </c>
      <c r="C179" s="102" t="s">
        <v>260</v>
      </c>
      <c r="D179" s="22" t="s">
        <v>351</v>
      </c>
      <c r="E179" s="125">
        <v>2348539.0699999998</v>
      </c>
      <c r="F179" s="125">
        <v>1174269.53</v>
      </c>
      <c r="G179" s="119">
        <v>880702.15</v>
      </c>
      <c r="H179" s="7"/>
      <c r="I179" s="7"/>
      <c r="J179" s="7"/>
      <c r="K179" s="7"/>
      <c r="L179" s="7"/>
    </row>
    <row r="180" spans="1:12" ht="81.75" customHeight="1">
      <c r="A180" s="142">
        <v>157</v>
      </c>
      <c r="B180" s="15" t="s">
        <v>326</v>
      </c>
      <c r="C180" s="121" t="s">
        <v>260</v>
      </c>
      <c r="D180" s="14" t="s">
        <v>319</v>
      </c>
      <c r="E180" s="123">
        <v>6517037.4199999999</v>
      </c>
      <c r="F180" s="123">
        <v>3258518.71</v>
      </c>
      <c r="G180" s="124">
        <v>2443889.0299999998</v>
      </c>
      <c r="H180" s="7"/>
      <c r="I180" s="7"/>
      <c r="J180" s="7"/>
      <c r="K180" s="7"/>
      <c r="L180" s="7"/>
    </row>
    <row r="181" spans="1:12" ht="81.75" customHeight="1">
      <c r="A181" s="142">
        <v>158</v>
      </c>
      <c r="B181" s="18" t="s">
        <v>330</v>
      </c>
      <c r="C181" s="102" t="s">
        <v>260</v>
      </c>
      <c r="D181" s="22" t="s">
        <v>319</v>
      </c>
      <c r="E181" s="125">
        <v>6416691.0899999999</v>
      </c>
      <c r="F181" s="125">
        <v>3208345.54</v>
      </c>
      <c r="G181" s="119">
        <v>2406259.16</v>
      </c>
      <c r="H181" s="7"/>
      <c r="I181" s="7"/>
      <c r="J181" s="7"/>
      <c r="K181" s="7"/>
      <c r="L181" s="7"/>
    </row>
    <row r="182" spans="1:12" ht="123.75" customHeight="1" thickBot="1">
      <c r="A182" s="192">
        <v>159</v>
      </c>
      <c r="B182" s="72" t="s">
        <v>348</v>
      </c>
      <c r="C182" s="114" t="s">
        <v>260</v>
      </c>
      <c r="D182" s="196" t="s">
        <v>343</v>
      </c>
      <c r="E182" s="129">
        <v>4229714.5199999996</v>
      </c>
      <c r="F182" s="129">
        <v>2114857.2599999998</v>
      </c>
      <c r="G182" s="115">
        <v>1586142.95</v>
      </c>
      <c r="H182" s="7"/>
      <c r="I182" s="7"/>
      <c r="J182" s="7"/>
      <c r="K182" s="7"/>
      <c r="L182" s="7"/>
    </row>
    <row r="183" spans="1:12" ht="30.75" customHeight="1" thickBot="1">
      <c r="A183" s="235" t="s">
        <v>300</v>
      </c>
      <c r="B183" s="236"/>
      <c r="C183" s="23">
        <f>COUNTA(C161:C182)</f>
        <v>22</v>
      </c>
      <c r="D183" s="24"/>
      <c r="E183" s="25">
        <f>SUM(E161:E182)</f>
        <v>90555815.910000011</v>
      </c>
      <c r="F183" s="25">
        <f t="shared" ref="F183:G183" si="6">SUM(F161:F182)</f>
        <v>45873090.839999996</v>
      </c>
      <c r="G183" s="36">
        <f t="shared" si="6"/>
        <v>34404818.167500004</v>
      </c>
      <c r="H183" s="7"/>
      <c r="I183" s="7"/>
      <c r="J183" s="7"/>
      <c r="K183" s="7"/>
      <c r="L183" s="7"/>
    </row>
    <row r="184" spans="1:12" ht="30.75" customHeight="1" thickBot="1">
      <c r="A184" s="237" t="s">
        <v>492</v>
      </c>
      <c r="B184" s="238"/>
      <c r="C184" s="238"/>
      <c r="D184" s="238"/>
      <c r="E184" s="238"/>
      <c r="F184" s="238"/>
      <c r="G184" s="239"/>
      <c r="H184" s="7"/>
      <c r="I184" s="7"/>
      <c r="J184" s="7"/>
      <c r="K184" s="7"/>
      <c r="L184" s="7"/>
    </row>
    <row r="185" spans="1:12" ht="69" customHeight="1">
      <c r="A185" s="207">
        <v>160</v>
      </c>
      <c r="B185" s="193" t="s">
        <v>459</v>
      </c>
      <c r="C185" s="137" t="s">
        <v>260</v>
      </c>
      <c r="D185" s="138" t="s">
        <v>460</v>
      </c>
      <c r="E185" s="194">
        <v>318000</v>
      </c>
      <c r="F185" s="194">
        <v>159000</v>
      </c>
      <c r="G185" s="195">
        <v>119250</v>
      </c>
      <c r="H185" s="7"/>
      <c r="I185" s="7"/>
      <c r="J185" s="7"/>
      <c r="K185" s="7"/>
      <c r="L185" s="7"/>
    </row>
    <row r="186" spans="1:12" ht="69" customHeight="1">
      <c r="A186" s="142">
        <v>161</v>
      </c>
      <c r="B186" s="18" t="s">
        <v>475</v>
      </c>
      <c r="C186" s="102" t="s">
        <v>260</v>
      </c>
      <c r="D186" s="22" t="s">
        <v>457</v>
      </c>
      <c r="E186" s="125">
        <v>644962.56000000006</v>
      </c>
      <c r="F186" s="125">
        <v>354729.41</v>
      </c>
      <c r="G186" s="119">
        <v>266047.06</v>
      </c>
      <c r="H186" s="7"/>
      <c r="I186" s="7"/>
      <c r="J186" s="7"/>
      <c r="K186" s="7"/>
      <c r="L186" s="7"/>
    </row>
    <row r="187" spans="1:12" ht="69" customHeight="1">
      <c r="A187" s="142">
        <v>162</v>
      </c>
      <c r="B187" s="18" t="s">
        <v>465</v>
      </c>
      <c r="C187" s="102" t="s">
        <v>260</v>
      </c>
      <c r="D187" s="22" t="s">
        <v>466</v>
      </c>
      <c r="E187" s="125">
        <v>192060.84</v>
      </c>
      <c r="F187" s="125">
        <v>96030.420000000013</v>
      </c>
      <c r="G187" s="119">
        <v>72022.820000000007</v>
      </c>
      <c r="H187" s="7"/>
      <c r="I187" s="7"/>
      <c r="J187" s="7"/>
      <c r="K187" s="7"/>
      <c r="L187" s="7"/>
    </row>
    <row r="188" spans="1:12" ht="69" customHeight="1">
      <c r="A188" s="142">
        <v>163</v>
      </c>
      <c r="B188" s="18" t="s">
        <v>488</v>
      </c>
      <c r="C188" s="102" t="s">
        <v>260</v>
      </c>
      <c r="D188" s="22" t="s">
        <v>489</v>
      </c>
      <c r="E188" s="125">
        <v>956345.15</v>
      </c>
      <c r="F188" s="125">
        <v>525989.82999999996</v>
      </c>
      <c r="G188" s="119">
        <v>394492.37</v>
      </c>
      <c r="H188" s="7"/>
      <c r="I188" s="7"/>
      <c r="J188" s="7"/>
      <c r="K188" s="7"/>
      <c r="L188" s="7"/>
    </row>
    <row r="189" spans="1:12" ht="69" customHeight="1">
      <c r="A189" s="142">
        <v>164</v>
      </c>
      <c r="B189" s="18" t="s">
        <v>467</v>
      </c>
      <c r="C189" s="102" t="s">
        <v>260</v>
      </c>
      <c r="D189" s="22" t="s">
        <v>468</v>
      </c>
      <c r="E189" s="125">
        <v>543400</v>
      </c>
      <c r="F189" s="125">
        <v>271700</v>
      </c>
      <c r="G189" s="119">
        <v>203775</v>
      </c>
      <c r="H189" s="7"/>
      <c r="I189" s="7"/>
      <c r="J189" s="7"/>
      <c r="K189" s="7"/>
      <c r="L189" s="7"/>
    </row>
    <row r="190" spans="1:12" ht="69" customHeight="1">
      <c r="A190" s="142">
        <v>165</v>
      </c>
      <c r="B190" s="15" t="s">
        <v>456</v>
      </c>
      <c r="C190" s="121" t="s">
        <v>260</v>
      </c>
      <c r="D190" s="14" t="s">
        <v>457</v>
      </c>
      <c r="E190" s="123">
        <v>2649390.5299999998</v>
      </c>
      <c r="F190" s="123">
        <v>1324695.26</v>
      </c>
      <c r="G190" s="124">
        <v>993521.45</v>
      </c>
      <c r="H190" s="7"/>
      <c r="I190" s="7"/>
      <c r="J190" s="7"/>
      <c r="K190" s="7"/>
      <c r="L190" s="7"/>
    </row>
    <row r="191" spans="1:12" ht="69" customHeight="1">
      <c r="A191" s="142">
        <v>166</v>
      </c>
      <c r="B191" s="15" t="s">
        <v>476</v>
      </c>
      <c r="C191" s="121" t="s">
        <v>260</v>
      </c>
      <c r="D191" s="14" t="s">
        <v>516</v>
      </c>
      <c r="E191" s="123">
        <v>1009850.68</v>
      </c>
      <c r="F191" s="123">
        <v>504925.34</v>
      </c>
      <c r="G191" s="124">
        <v>378694.01</v>
      </c>
      <c r="H191" s="7"/>
      <c r="I191" s="7"/>
      <c r="J191" s="7"/>
      <c r="K191" s="7"/>
      <c r="L191" s="7"/>
    </row>
    <row r="192" spans="1:12" ht="69" customHeight="1">
      <c r="A192" s="142">
        <v>167</v>
      </c>
      <c r="B192" s="18" t="s">
        <v>510</v>
      </c>
      <c r="C192" s="102" t="s">
        <v>260</v>
      </c>
      <c r="D192" s="22" t="s">
        <v>511</v>
      </c>
      <c r="E192" s="125">
        <v>6106336.6900000004</v>
      </c>
      <c r="F192" s="125">
        <v>3053168.34</v>
      </c>
      <c r="G192" s="119">
        <v>2289876.2599999998</v>
      </c>
      <c r="H192" s="7"/>
      <c r="I192" s="7"/>
      <c r="J192" s="7"/>
      <c r="K192" s="7"/>
      <c r="L192" s="7"/>
    </row>
    <row r="193" spans="1:12" ht="69" customHeight="1">
      <c r="A193" s="142">
        <v>168</v>
      </c>
      <c r="B193" s="18" t="s">
        <v>469</v>
      </c>
      <c r="C193" s="102" t="s">
        <v>260</v>
      </c>
      <c r="D193" s="22" t="s">
        <v>470</v>
      </c>
      <c r="E193" s="125">
        <v>1579260.7</v>
      </c>
      <c r="F193" s="125">
        <v>789630.35</v>
      </c>
      <c r="G193" s="119">
        <v>592222.76</v>
      </c>
      <c r="H193" s="7"/>
      <c r="I193" s="7"/>
      <c r="J193" s="7"/>
      <c r="K193" s="7"/>
      <c r="L193" s="7"/>
    </row>
    <row r="194" spans="1:12" ht="210" customHeight="1">
      <c r="A194" s="142">
        <v>169</v>
      </c>
      <c r="B194" s="15" t="s">
        <v>463</v>
      </c>
      <c r="C194" s="121" t="s">
        <v>260</v>
      </c>
      <c r="D194" s="14" t="s">
        <v>464</v>
      </c>
      <c r="E194" s="123">
        <v>2699979.35</v>
      </c>
      <c r="F194" s="123">
        <v>1349989.68</v>
      </c>
      <c r="G194" s="124">
        <v>1012492.26</v>
      </c>
      <c r="H194" s="7"/>
      <c r="I194" s="7"/>
      <c r="J194" s="7"/>
      <c r="K194" s="7"/>
      <c r="L194" s="7"/>
    </row>
    <row r="195" spans="1:12" ht="165" customHeight="1">
      <c r="A195" s="142">
        <v>170</v>
      </c>
      <c r="B195" s="15" t="s">
        <v>490</v>
      </c>
      <c r="C195" s="121" t="s">
        <v>260</v>
      </c>
      <c r="D195" s="14" t="s">
        <v>521</v>
      </c>
      <c r="E195" s="123">
        <v>3771120.93</v>
      </c>
      <c r="F195" s="123">
        <v>1885560.46</v>
      </c>
      <c r="G195" s="124">
        <v>1414170.35</v>
      </c>
      <c r="H195" s="7"/>
      <c r="I195" s="7"/>
      <c r="J195" s="7"/>
      <c r="K195" s="7"/>
      <c r="L195" s="7"/>
    </row>
    <row r="196" spans="1:12" ht="69" customHeight="1" thickBot="1">
      <c r="A196" s="192">
        <v>171</v>
      </c>
      <c r="B196" s="72" t="s">
        <v>507</v>
      </c>
      <c r="C196" s="114" t="s">
        <v>260</v>
      </c>
      <c r="D196" s="196" t="s">
        <v>478</v>
      </c>
      <c r="E196" s="129">
        <v>1791550</v>
      </c>
      <c r="F196" s="129">
        <v>895775</v>
      </c>
      <c r="G196" s="115">
        <v>671831.25</v>
      </c>
      <c r="H196" s="7"/>
      <c r="I196" s="7"/>
      <c r="J196" s="7"/>
      <c r="K196" s="7"/>
      <c r="L196" s="7"/>
    </row>
    <row r="197" spans="1:12" ht="30.75" customHeight="1" thickBot="1">
      <c r="A197" s="235" t="s">
        <v>493</v>
      </c>
      <c r="B197" s="236"/>
      <c r="C197" s="187">
        <f>COUNTA(C185:C196)</f>
        <v>12</v>
      </c>
      <c r="D197" s="24"/>
      <c r="E197" s="25">
        <f>SUM(E185:E196)</f>
        <v>22262257.43</v>
      </c>
      <c r="F197" s="25">
        <f t="shared" ref="F197:G197" si="7">SUM(F185:F196)</f>
        <v>11211194.09</v>
      </c>
      <c r="G197" s="36">
        <f t="shared" si="7"/>
        <v>8408395.5899999999</v>
      </c>
      <c r="H197" s="7"/>
      <c r="I197" s="7"/>
      <c r="J197" s="7"/>
      <c r="K197" s="7"/>
      <c r="L197" s="7"/>
    </row>
    <row r="198" spans="1:12" ht="30.75" customHeight="1" thickBot="1">
      <c r="A198" s="237" t="s">
        <v>494</v>
      </c>
      <c r="B198" s="238"/>
      <c r="C198" s="238"/>
      <c r="D198" s="238"/>
      <c r="E198" s="238"/>
      <c r="F198" s="238"/>
      <c r="G198" s="239"/>
      <c r="H198" s="7"/>
      <c r="I198" s="7"/>
      <c r="J198" s="7"/>
      <c r="K198" s="7"/>
      <c r="L198" s="7"/>
    </row>
    <row r="199" spans="1:12" ht="57.75" customHeight="1">
      <c r="A199" s="207">
        <v>172</v>
      </c>
      <c r="B199" s="193" t="s">
        <v>477</v>
      </c>
      <c r="C199" s="137" t="s">
        <v>261</v>
      </c>
      <c r="D199" s="138" t="s">
        <v>479</v>
      </c>
      <c r="E199" s="194">
        <v>651978.4</v>
      </c>
      <c r="F199" s="194">
        <v>325989.2</v>
      </c>
      <c r="G199" s="195">
        <v>244491.9</v>
      </c>
      <c r="H199" s="7"/>
      <c r="I199" s="7"/>
      <c r="J199" s="7"/>
      <c r="K199" s="7"/>
      <c r="L199" s="7"/>
    </row>
    <row r="200" spans="1:12" ht="144" customHeight="1">
      <c r="A200" s="142">
        <v>173</v>
      </c>
      <c r="B200" s="18" t="s">
        <v>408</v>
      </c>
      <c r="C200" s="102" t="s">
        <v>261</v>
      </c>
      <c r="D200" s="22" t="s">
        <v>409</v>
      </c>
      <c r="E200" s="125">
        <v>3663431.97</v>
      </c>
      <c r="F200" s="125">
        <v>1831715.98</v>
      </c>
      <c r="G200" s="119">
        <v>1373786.99</v>
      </c>
      <c r="H200" s="7"/>
      <c r="I200" s="7"/>
      <c r="J200" s="7"/>
      <c r="K200" s="7"/>
      <c r="L200" s="7"/>
    </row>
    <row r="201" spans="1:12" ht="80.25" customHeight="1">
      <c r="A201" s="142">
        <v>174</v>
      </c>
      <c r="B201" s="18" t="s">
        <v>487</v>
      </c>
      <c r="C201" s="102" t="s">
        <v>261</v>
      </c>
      <c r="D201" s="22" t="s">
        <v>479</v>
      </c>
      <c r="E201" s="125">
        <v>1707849.5</v>
      </c>
      <c r="F201" s="125">
        <v>853924.75</v>
      </c>
      <c r="G201" s="119">
        <v>640443.56000000006</v>
      </c>
      <c r="H201" s="7"/>
      <c r="I201" s="7"/>
      <c r="J201" s="7"/>
      <c r="K201" s="7"/>
      <c r="L201" s="7"/>
    </row>
    <row r="202" spans="1:12" ht="80.25" customHeight="1">
      <c r="A202" s="142">
        <v>175</v>
      </c>
      <c r="B202" s="18" t="s">
        <v>425</v>
      </c>
      <c r="C202" s="102" t="s">
        <v>261</v>
      </c>
      <c r="D202" s="22" t="s">
        <v>325</v>
      </c>
      <c r="E202" s="125">
        <v>22782000</v>
      </c>
      <c r="F202" s="125">
        <v>11391000</v>
      </c>
      <c r="G202" s="119">
        <v>8543250</v>
      </c>
      <c r="H202" s="7"/>
      <c r="I202" s="7"/>
      <c r="J202" s="7"/>
      <c r="K202" s="7"/>
      <c r="L202" s="7"/>
    </row>
    <row r="203" spans="1:12" ht="80.25" customHeight="1">
      <c r="A203" s="142">
        <v>176</v>
      </c>
      <c r="B203" s="15" t="s">
        <v>413</v>
      </c>
      <c r="C203" s="121" t="s">
        <v>261</v>
      </c>
      <c r="D203" s="14" t="s">
        <v>414</v>
      </c>
      <c r="E203" s="123">
        <v>565036.80000000005</v>
      </c>
      <c r="F203" s="123">
        <v>282518.40000000002</v>
      </c>
      <c r="G203" s="124">
        <v>211888.8</v>
      </c>
      <c r="H203" s="7"/>
      <c r="I203" s="7"/>
      <c r="J203" s="7"/>
      <c r="K203" s="7"/>
      <c r="L203" s="7"/>
    </row>
    <row r="204" spans="1:12" ht="120" customHeight="1" thickBot="1">
      <c r="A204" s="192">
        <v>177</v>
      </c>
      <c r="B204" s="72" t="s">
        <v>442</v>
      </c>
      <c r="C204" s="114" t="s">
        <v>261</v>
      </c>
      <c r="D204" s="196" t="s">
        <v>343</v>
      </c>
      <c r="E204" s="129">
        <v>6805160.79</v>
      </c>
      <c r="F204" s="129">
        <v>3402580.39</v>
      </c>
      <c r="G204" s="115">
        <v>2551935.29</v>
      </c>
      <c r="H204" s="7"/>
      <c r="I204" s="7"/>
      <c r="J204" s="7"/>
      <c r="K204" s="7"/>
      <c r="L204" s="7"/>
    </row>
    <row r="205" spans="1:12" ht="30.75" customHeight="1" thickBot="1">
      <c r="A205" s="235" t="s">
        <v>495</v>
      </c>
      <c r="B205" s="236"/>
      <c r="C205" s="202">
        <f>COUNTA(C199:C204)</f>
        <v>6</v>
      </c>
      <c r="D205" s="24"/>
      <c r="E205" s="25">
        <f>SUM(E199:E204)</f>
        <v>36175457.460000001</v>
      </c>
      <c r="F205" s="25">
        <f t="shared" ref="F205:G205" si="8">SUM(F199:F204)</f>
        <v>18087728.719999999</v>
      </c>
      <c r="G205" s="36">
        <f t="shared" si="8"/>
        <v>13565796.539999999</v>
      </c>
      <c r="H205" s="7"/>
      <c r="I205" s="7"/>
      <c r="J205" s="7"/>
      <c r="K205" s="7"/>
      <c r="L205" s="7"/>
    </row>
    <row r="206" spans="1:12" ht="59.25" customHeight="1" thickBot="1">
      <c r="A206" s="230" t="s">
        <v>514</v>
      </c>
      <c r="B206" s="231"/>
      <c r="C206" s="159">
        <f>C183+C159+C132+C103+C82+C50+C33+C23+C197+C205</f>
        <v>177</v>
      </c>
      <c r="D206" s="159"/>
      <c r="E206" s="100">
        <f>E183+E159+E132+E103+E82+E50+E33+E23+E197+E205</f>
        <v>734626553.93000007</v>
      </c>
      <c r="F206" s="100">
        <f t="shared" ref="F206:G206" si="9">F183+F159+F132+F103+F82+F50+F33+F23+F197+F205</f>
        <v>373734872.20999992</v>
      </c>
      <c r="G206" s="100">
        <f t="shared" si="9"/>
        <v>280301154.29000002</v>
      </c>
      <c r="H206" s="185"/>
      <c r="I206" s="185"/>
      <c r="J206" s="185"/>
    </row>
    <row r="207" spans="1:12" ht="30.75" hidden="1" customHeight="1">
      <c r="A207" s="150"/>
      <c r="B207" s="65"/>
      <c r="C207" s="65"/>
      <c r="D207" s="66"/>
      <c r="E207" s="151"/>
      <c r="F207" s="151"/>
      <c r="G207" s="152"/>
      <c r="H207" s="7"/>
      <c r="I207" s="7"/>
      <c r="J207" s="7"/>
    </row>
    <row r="208" spans="1:12" ht="66.75" hidden="1" customHeight="1">
      <c r="A208" s="150"/>
      <c r="B208" s="65"/>
      <c r="C208" s="65"/>
      <c r="D208" s="66"/>
      <c r="E208" s="151"/>
      <c r="F208" s="151"/>
      <c r="G208" s="152"/>
      <c r="H208" s="7"/>
      <c r="I208" s="7"/>
      <c r="J208" s="7"/>
    </row>
    <row r="209" spans="1:10" ht="32.25" hidden="1" customHeight="1">
      <c r="A209" s="150"/>
      <c r="B209" s="65"/>
      <c r="C209" s="65"/>
      <c r="D209" s="66"/>
      <c r="E209" s="151"/>
      <c r="F209" s="151"/>
      <c r="G209" s="152"/>
      <c r="H209" s="7"/>
      <c r="I209" s="7"/>
      <c r="J209" s="7"/>
    </row>
    <row r="210" spans="1:10" ht="32.25" hidden="1" customHeight="1">
      <c r="A210" s="150"/>
      <c r="B210" s="65"/>
      <c r="C210" s="65"/>
      <c r="D210" s="66"/>
      <c r="E210" s="151"/>
      <c r="F210" s="151"/>
      <c r="G210" s="152"/>
      <c r="H210" s="7"/>
      <c r="I210" s="7"/>
      <c r="J210" s="7"/>
    </row>
    <row r="211" spans="1:10" ht="30.75" customHeight="1">
      <c r="A211" s="232" t="s">
        <v>106</v>
      </c>
      <c r="B211" s="233"/>
      <c r="C211" s="233"/>
      <c r="D211" s="233"/>
      <c r="E211" s="233"/>
      <c r="F211" s="233"/>
      <c r="G211" s="234"/>
      <c r="H211" s="7"/>
      <c r="I211" s="7"/>
    </row>
    <row r="212" spans="1:10" ht="123.75" customHeight="1">
      <c r="A212" s="58">
        <v>178</v>
      </c>
      <c r="B212" s="11" t="s">
        <v>122</v>
      </c>
      <c r="C212" s="42" t="s">
        <v>321</v>
      </c>
      <c r="D212" s="26" t="s">
        <v>123</v>
      </c>
      <c r="E212" s="56">
        <v>200587.08</v>
      </c>
      <c r="F212" s="56">
        <v>100293.54</v>
      </c>
      <c r="G212" s="101">
        <v>75220.149999999994</v>
      </c>
      <c r="H212" s="79"/>
      <c r="I212" s="7"/>
    </row>
    <row r="213" spans="1:10" ht="234" customHeight="1">
      <c r="A213" s="86">
        <v>179</v>
      </c>
      <c r="B213" s="18" t="s">
        <v>125</v>
      </c>
      <c r="C213" s="42" t="s">
        <v>321</v>
      </c>
      <c r="D213" s="75" t="s">
        <v>108</v>
      </c>
      <c r="E213" s="40">
        <v>655729.99</v>
      </c>
      <c r="F213" s="40">
        <v>327864.99</v>
      </c>
      <c r="G213" s="94">
        <v>245898.74</v>
      </c>
    </row>
    <row r="214" spans="1:10" ht="102">
      <c r="A214" s="58">
        <v>180</v>
      </c>
      <c r="B214" s="15" t="s">
        <v>115</v>
      </c>
      <c r="C214" s="42" t="s">
        <v>321</v>
      </c>
      <c r="D214" s="20" t="s">
        <v>109</v>
      </c>
      <c r="E214" s="48">
        <v>957932.71</v>
      </c>
      <c r="F214" s="48">
        <v>478966.35</v>
      </c>
      <c r="G214" s="49">
        <v>359224.76</v>
      </c>
    </row>
    <row r="215" spans="1:10" ht="244.5" customHeight="1">
      <c r="A215" s="86">
        <v>181</v>
      </c>
      <c r="B215" s="15" t="s">
        <v>112</v>
      </c>
      <c r="C215" s="42" t="s">
        <v>321</v>
      </c>
      <c r="D215" s="20" t="s">
        <v>108</v>
      </c>
      <c r="E215" s="48">
        <v>1001026.2</v>
      </c>
      <c r="F215" s="48">
        <v>500513.1</v>
      </c>
      <c r="G215" s="49">
        <v>375384.83</v>
      </c>
      <c r="I215" s="87"/>
    </row>
    <row r="216" spans="1:10" ht="204">
      <c r="A216" s="58">
        <v>182</v>
      </c>
      <c r="B216" s="15" t="s">
        <v>118</v>
      </c>
      <c r="C216" s="42" t="s">
        <v>321</v>
      </c>
      <c r="D216" s="33" t="s">
        <v>108</v>
      </c>
      <c r="E216" s="48">
        <v>1074848.7</v>
      </c>
      <c r="F216" s="48">
        <v>537424.35</v>
      </c>
      <c r="G216" s="92">
        <v>403068.26</v>
      </c>
      <c r="I216" s="87"/>
    </row>
    <row r="217" spans="1:10" ht="165.75" customHeight="1">
      <c r="A217" s="86">
        <v>183</v>
      </c>
      <c r="B217" s="15" t="s">
        <v>311</v>
      </c>
      <c r="C217" s="42" t="s">
        <v>321</v>
      </c>
      <c r="D217" s="33" t="s">
        <v>108</v>
      </c>
      <c r="E217" s="48">
        <v>1113750</v>
      </c>
      <c r="F217" s="48">
        <v>556875</v>
      </c>
      <c r="G217" s="92">
        <v>417656.25</v>
      </c>
      <c r="I217" s="87"/>
    </row>
    <row r="218" spans="1:10" ht="120.75" customHeight="1">
      <c r="A218" s="58">
        <v>184</v>
      </c>
      <c r="B218" s="15" t="s">
        <v>119</v>
      </c>
      <c r="C218" s="42" t="s">
        <v>321</v>
      </c>
      <c r="D218" s="33" t="s">
        <v>120</v>
      </c>
      <c r="E218" s="48">
        <v>766806.5</v>
      </c>
      <c r="F218" s="48">
        <v>383403.25</v>
      </c>
      <c r="G218" s="49">
        <v>287552.44</v>
      </c>
      <c r="I218" s="87"/>
    </row>
    <row r="219" spans="1:10" ht="119.25" customHeight="1">
      <c r="A219" s="86">
        <v>185</v>
      </c>
      <c r="B219" s="18" t="s">
        <v>113</v>
      </c>
      <c r="C219" s="38" t="s">
        <v>321</v>
      </c>
      <c r="D219" s="89" t="s">
        <v>114</v>
      </c>
      <c r="E219" s="107">
        <v>1113750</v>
      </c>
      <c r="F219" s="107">
        <v>556875</v>
      </c>
      <c r="G219" s="113">
        <v>417656.25</v>
      </c>
      <c r="I219" s="87"/>
    </row>
    <row r="220" spans="1:10" ht="180" customHeight="1">
      <c r="A220" s="58">
        <v>186</v>
      </c>
      <c r="B220" s="133" t="s">
        <v>121</v>
      </c>
      <c r="C220" s="38" t="s">
        <v>321</v>
      </c>
      <c r="D220" s="89" t="s">
        <v>108</v>
      </c>
      <c r="E220" s="107">
        <v>631437.98</v>
      </c>
      <c r="F220" s="107">
        <v>315718.99</v>
      </c>
      <c r="G220" s="113">
        <v>236789.24</v>
      </c>
      <c r="H220" s="7"/>
      <c r="I220" s="87"/>
    </row>
    <row r="221" spans="1:10" ht="242.25" customHeight="1">
      <c r="A221" s="86">
        <v>187</v>
      </c>
      <c r="B221" s="34" t="s">
        <v>110</v>
      </c>
      <c r="C221" s="19" t="s">
        <v>321</v>
      </c>
      <c r="D221" s="89" t="s">
        <v>108</v>
      </c>
      <c r="E221" s="107">
        <v>1113750</v>
      </c>
      <c r="F221" s="107">
        <v>556875</v>
      </c>
      <c r="G221" s="113">
        <v>417656.25</v>
      </c>
      <c r="H221" s="7"/>
      <c r="I221" s="87"/>
    </row>
    <row r="222" spans="1:10" ht="85.5" customHeight="1">
      <c r="A222" s="58">
        <v>188</v>
      </c>
      <c r="B222" s="18" t="s">
        <v>116</v>
      </c>
      <c r="C222" s="102" t="s">
        <v>321</v>
      </c>
      <c r="D222" s="103" t="s">
        <v>117</v>
      </c>
      <c r="E222" s="148">
        <v>883644.86</v>
      </c>
      <c r="F222" s="148">
        <v>441822.43</v>
      </c>
      <c r="G222" s="116">
        <v>331366.82</v>
      </c>
      <c r="H222" s="7"/>
      <c r="I222" s="87"/>
    </row>
    <row r="223" spans="1:10" ht="85.5" customHeight="1">
      <c r="A223" s="86">
        <v>189</v>
      </c>
      <c r="B223" s="18" t="s">
        <v>111</v>
      </c>
      <c r="C223" s="102" t="s">
        <v>321</v>
      </c>
      <c r="D223" s="103" t="s">
        <v>108</v>
      </c>
      <c r="E223" s="148">
        <v>674712.18</v>
      </c>
      <c r="F223" s="148">
        <v>337356.09</v>
      </c>
      <c r="G223" s="116">
        <v>253017.07</v>
      </c>
      <c r="H223" s="7"/>
      <c r="I223" s="87"/>
    </row>
    <row r="224" spans="1:10" ht="85.5" customHeight="1">
      <c r="A224" s="58">
        <v>190</v>
      </c>
      <c r="B224" s="18" t="s">
        <v>124</v>
      </c>
      <c r="C224" s="102" t="s">
        <v>321</v>
      </c>
      <c r="D224" s="103" t="s">
        <v>114</v>
      </c>
      <c r="E224" s="148">
        <v>515977.84</v>
      </c>
      <c r="F224" s="148">
        <v>257988.92</v>
      </c>
      <c r="G224" s="116">
        <v>193491.69</v>
      </c>
      <c r="H224" s="7"/>
      <c r="I224" s="87"/>
    </row>
    <row r="225" spans="1:12" ht="85.5" customHeight="1" thickBot="1">
      <c r="A225" s="86">
        <v>191</v>
      </c>
      <c r="B225" s="72" t="s">
        <v>515</v>
      </c>
      <c r="C225" s="114" t="s">
        <v>321</v>
      </c>
      <c r="D225" s="209" t="s">
        <v>108</v>
      </c>
      <c r="E225" s="178">
        <v>1028745.86</v>
      </c>
      <c r="F225" s="178">
        <v>514372.93</v>
      </c>
      <c r="G225" s="179">
        <v>385779.7</v>
      </c>
      <c r="H225" s="7"/>
      <c r="I225" s="87"/>
    </row>
    <row r="226" spans="1:12" ht="30.75" customHeight="1" thickBot="1">
      <c r="A226" s="235" t="s">
        <v>107</v>
      </c>
      <c r="B226" s="236"/>
      <c r="C226" s="23">
        <f>COUNTA(C212:C225)</f>
        <v>14</v>
      </c>
      <c r="D226" s="24"/>
      <c r="E226" s="25">
        <f>SUM(E212:E225)</f>
        <v>11732699.899999999</v>
      </c>
      <c r="F226" s="25">
        <f t="shared" ref="F226:G226" si="10">SUM(F212:F225)</f>
        <v>5866349.9399999995</v>
      </c>
      <c r="G226" s="36">
        <f t="shared" si="10"/>
        <v>4399762.4499999993</v>
      </c>
      <c r="H226" s="134"/>
      <c r="I226" s="87"/>
      <c r="J226" s="87"/>
      <c r="K226" s="7"/>
      <c r="L226" s="7"/>
    </row>
    <row r="227" spans="1:12" ht="30.75" customHeight="1">
      <c r="A227" s="232" t="s">
        <v>182</v>
      </c>
      <c r="B227" s="233"/>
      <c r="C227" s="233"/>
      <c r="D227" s="233"/>
      <c r="E227" s="233"/>
      <c r="F227" s="233"/>
      <c r="G227" s="234"/>
      <c r="H227" s="7"/>
      <c r="I227" s="7"/>
    </row>
    <row r="228" spans="1:12" ht="149.25" customHeight="1">
      <c r="A228" s="58">
        <v>192</v>
      </c>
      <c r="B228" s="47" t="s">
        <v>317</v>
      </c>
      <c r="C228" s="37" t="s">
        <v>321</v>
      </c>
      <c r="D228" s="109" t="s">
        <v>272</v>
      </c>
      <c r="E228" s="50">
        <v>454974.86</v>
      </c>
      <c r="F228" s="50">
        <v>227487.43</v>
      </c>
      <c r="G228" s="97">
        <v>170615.57</v>
      </c>
      <c r="I228" s="87"/>
    </row>
    <row r="229" spans="1:12" ht="144.75" customHeight="1">
      <c r="A229" s="58">
        <v>193</v>
      </c>
      <c r="B229" s="18" t="s">
        <v>205</v>
      </c>
      <c r="C229" s="38" t="s">
        <v>321</v>
      </c>
      <c r="D229" s="27" t="s">
        <v>331</v>
      </c>
      <c r="E229" s="88">
        <v>1123950</v>
      </c>
      <c r="F229" s="88">
        <v>561975</v>
      </c>
      <c r="G229" s="105">
        <v>421481.25</v>
      </c>
      <c r="I229" s="87"/>
    </row>
    <row r="230" spans="1:12" ht="103.5" customHeight="1">
      <c r="A230" s="58">
        <v>194</v>
      </c>
      <c r="B230" s="18" t="s">
        <v>197</v>
      </c>
      <c r="C230" s="102" t="s">
        <v>321</v>
      </c>
      <c r="D230" s="22" t="s">
        <v>198</v>
      </c>
      <c r="E230" s="125">
        <v>960995.5</v>
      </c>
      <c r="F230" s="125">
        <v>480497.75</v>
      </c>
      <c r="G230" s="119">
        <v>360373.31</v>
      </c>
      <c r="I230" s="87"/>
    </row>
    <row r="231" spans="1:12" ht="103.5" customHeight="1">
      <c r="A231" s="58">
        <v>195</v>
      </c>
      <c r="B231" s="18" t="s">
        <v>212</v>
      </c>
      <c r="C231" s="102" t="s">
        <v>321</v>
      </c>
      <c r="D231" s="22" t="s">
        <v>272</v>
      </c>
      <c r="E231" s="125">
        <v>974108.49</v>
      </c>
      <c r="F231" s="125">
        <v>487054.24</v>
      </c>
      <c r="G231" s="119">
        <v>365290.68</v>
      </c>
      <c r="I231" s="87"/>
    </row>
    <row r="232" spans="1:12" ht="103.5" customHeight="1">
      <c r="A232" s="58">
        <v>196</v>
      </c>
      <c r="B232" s="18" t="s">
        <v>485</v>
      </c>
      <c r="C232" s="102" t="s">
        <v>321</v>
      </c>
      <c r="D232" s="22" t="s">
        <v>486</v>
      </c>
      <c r="E232" s="125">
        <v>786138.4</v>
      </c>
      <c r="F232" s="125">
        <v>393069.2</v>
      </c>
      <c r="G232" s="119">
        <v>294801.90000000002</v>
      </c>
      <c r="I232" s="87"/>
    </row>
    <row r="233" spans="1:12" ht="103.5" customHeight="1">
      <c r="A233" s="58">
        <v>197</v>
      </c>
      <c r="B233" s="18" t="s">
        <v>491</v>
      </c>
      <c r="C233" s="102" t="s">
        <v>321</v>
      </c>
      <c r="D233" s="22" t="s">
        <v>198</v>
      </c>
      <c r="E233" s="125">
        <v>1053897</v>
      </c>
      <c r="F233" s="125">
        <v>526948.5</v>
      </c>
      <c r="G233" s="119">
        <v>395211.38</v>
      </c>
      <c r="I233" s="87"/>
    </row>
    <row r="234" spans="1:12" ht="103.5" customHeight="1">
      <c r="A234" s="58">
        <v>198</v>
      </c>
      <c r="B234" s="18" t="s">
        <v>184</v>
      </c>
      <c r="C234" s="102" t="s">
        <v>321</v>
      </c>
      <c r="D234" s="22" t="s">
        <v>198</v>
      </c>
      <c r="E234" s="125">
        <v>1123950</v>
      </c>
      <c r="F234" s="125">
        <v>561975</v>
      </c>
      <c r="G234" s="119">
        <v>421481.25</v>
      </c>
      <c r="I234" s="87"/>
    </row>
    <row r="235" spans="1:12" ht="86.25" customHeight="1">
      <c r="A235" s="58">
        <v>199</v>
      </c>
      <c r="B235" s="15" t="s">
        <v>506</v>
      </c>
      <c r="C235" s="121" t="s">
        <v>321</v>
      </c>
      <c r="D235" s="14" t="s">
        <v>198</v>
      </c>
      <c r="E235" s="123">
        <v>1123950</v>
      </c>
      <c r="F235" s="123">
        <v>561975</v>
      </c>
      <c r="G235" s="124">
        <v>421481.25</v>
      </c>
      <c r="I235" s="87"/>
    </row>
    <row r="236" spans="1:12" ht="86.25" customHeight="1">
      <c r="A236" s="58">
        <v>200</v>
      </c>
      <c r="B236" s="15" t="s">
        <v>219</v>
      </c>
      <c r="C236" s="121" t="s">
        <v>321</v>
      </c>
      <c r="D236" s="14" t="s">
        <v>220</v>
      </c>
      <c r="E236" s="123">
        <v>788148.27</v>
      </c>
      <c r="F236" s="123">
        <v>394074.13</v>
      </c>
      <c r="G236" s="124">
        <v>295555.59999999998</v>
      </c>
      <c r="I236" s="87"/>
    </row>
    <row r="237" spans="1:12" ht="86.25" customHeight="1">
      <c r="A237" s="58">
        <v>201</v>
      </c>
      <c r="B237" s="180" t="s">
        <v>196</v>
      </c>
      <c r="C237" s="183" t="s">
        <v>321</v>
      </c>
      <c r="D237" s="144" t="s">
        <v>185</v>
      </c>
      <c r="E237" s="181">
        <v>796702.22</v>
      </c>
      <c r="F237" s="181">
        <v>398351.11</v>
      </c>
      <c r="G237" s="182">
        <v>298763.33</v>
      </c>
      <c r="I237" s="87"/>
    </row>
    <row r="238" spans="1:12" ht="86.25" customHeight="1" thickBot="1">
      <c r="A238" s="58">
        <v>202</v>
      </c>
      <c r="B238" s="72" t="s">
        <v>199</v>
      </c>
      <c r="C238" s="114" t="s">
        <v>321</v>
      </c>
      <c r="D238" s="196" t="s">
        <v>198</v>
      </c>
      <c r="E238" s="129">
        <v>853748.67</v>
      </c>
      <c r="F238" s="129">
        <v>426874.33</v>
      </c>
      <c r="G238" s="115">
        <v>320155.75</v>
      </c>
      <c r="I238" s="87"/>
    </row>
    <row r="239" spans="1:12" ht="30.75" customHeight="1" thickBot="1">
      <c r="A239" s="235" t="s">
        <v>183</v>
      </c>
      <c r="B239" s="236"/>
      <c r="C239" s="23">
        <f>COUNTA(C228:C238)</f>
        <v>11</v>
      </c>
      <c r="D239" s="24"/>
      <c r="E239" s="25">
        <f>SUM(E228:E238)</f>
        <v>10040563.41</v>
      </c>
      <c r="F239" s="25">
        <f t="shared" ref="F239:G239" si="11">SUM(F228:F238)</f>
        <v>5020281.6900000004</v>
      </c>
      <c r="G239" s="25">
        <f t="shared" si="11"/>
        <v>3765211.27</v>
      </c>
      <c r="H239" s="87"/>
      <c r="I239" s="87"/>
      <c r="J239" s="87"/>
      <c r="K239" s="7"/>
      <c r="L239" s="7"/>
    </row>
    <row r="240" spans="1:12" ht="33" customHeight="1">
      <c r="A240" s="237" t="s">
        <v>248</v>
      </c>
      <c r="B240" s="238"/>
      <c r="C240" s="238"/>
      <c r="D240" s="238"/>
      <c r="E240" s="238"/>
      <c r="F240" s="238"/>
      <c r="G240" s="239"/>
      <c r="H240" s="79"/>
      <c r="I240" s="7"/>
    </row>
    <row r="241" spans="1:12" ht="60.75" customHeight="1">
      <c r="A241" s="118">
        <v>203</v>
      </c>
      <c r="B241" s="18" t="s">
        <v>383</v>
      </c>
      <c r="C241" s="38" t="s">
        <v>321</v>
      </c>
      <c r="D241" s="41" t="s">
        <v>384</v>
      </c>
      <c r="E241" s="88">
        <v>1137270</v>
      </c>
      <c r="F241" s="88">
        <v>568635</v>
      </c>
      <c r="G241" s="105">
        <v>426476.25</v>
      </c>
      <c r="H241" s="131"/>
      <c r="I241" s="7"/>
    </row>
    <row r="242" spans="1:12" ht="60.75" customHeight="1">
      <c r="A242" s="118">
        <v>204</v>
      </c>
      <c r="B242" s="18" t="s">
        <v>250</v>
      </c>
      <c r="C242" s="102" t="s">
        <v>321</v>
      </c>
      <c r="D242" s="120" t="s">
        <v>198</v>
      </c>
      <c r="E242" s="125">
        <v>1137270</v>
      </c>
      <c r="F242" s="125">
        <v>568635</v>
      </c>
      <c r="G242" s="119">
        <v>426476.25</v>
      </c>
      <c r="H242" s="131"/>
      <c r="I242" s="7"/>
    </row>
    <row r="243" spans="1:12" ht="60.75" customHeight="1">
      <c r="A243" s="118">
        <v>205</v>
      </c>
      <c r="B243" s="18" t="s">
        <v>267</v>
      </c>
      <c r="C243" s="102" t="s">
        <v>321</v>
      </c>
      <c r="D243" s="120" t="s">
        <v>198</v>
      </c>
      <c r="E243" s="125">
        <v>710780.9</v>
      </c>
      <c r="F243" s="125">
        <v>355390.45</v>
      </c>
      <c r="G243" s="119">
        <v>266542.84000000003</v>
      </c>
      <c r="H243" s="131"/>
      <c r="I243" s="7"/>
    </row>
    <row r="244" spans="1:12" ht="81.75" customHeight="1">
      <c r="A244" s="118">
        <v>206</v>
      </c>
      <c r="B244" s="18" t="s">
        <v>271</v>
      </c>
      <c r="C244" s="102" t="s">
        <v>321</v>
      </c>
      <c r="D244" s="120" t="s">
        <v>272</v>
      </c>
      <c r="E244" s="125">
        <v>1112973.3500000001</v>
      </c>
      <c r="F244" s="125">
        <v>556486.67000000004</v>
      </c>
      <c r="G244" s="119">
        <v>417365</v>
      </c>
      <c r="H244" s="79"/>
      <c r="I244" s="7"/>
    </row>
    <row r="245" spans="1:12" ht="81.75" customHeight="1">
      <c r="A245" s="118">
        <v>207</v>
      </c>
      <c r="B245" s="18" t="s">
        <v>274</v>
      </c>
      <c r="C245" s="102" t="s">
        <v>321</v>
      </c>
      <c r="D245" s="120" t="s">
        <v>198</v>
      </c>
      <c r="E245" s="125">
        <v>1100681.29</v>
      </c>
      <c r="F245" s="125">
        <v>550340.65</v>
      </c>
      <c r="G245" s="119">
        <v>412755.49</v>
      </c>
      <c r="H245" s="79"/>
      <c r="I245" s="7"/>
    </row>
    <row r="246" spans="1:12" ht="132" customHeight="1" thickBot="1">
      <c r="A246" s="118">
        <v>208</v>
      </c>
      <c r="B246" s="72" t="s">
        <v>268</v>
      </c>
      <c r="C246" s="114" t="s">
        <v>321</v>
      </c>
      <c r="D246" s="122" t="s">
        <v>198</v>
      </c>
      <c r="E246" s="129">
        <v>890301.11</v>
      </c>
      <c r="F246" s="129">
        <v>445150.55</v>
      </c>
      <c r="G246" s="115">
        <v>333862.90999999997</v>
      </c>
      <c r="H246" s="79"/>
      <c r="I246" s="7"/>
    </row>
    <row r="247" spans="1:12" ht="33" customHeight="1" thickBot="1">
      <c r="A247" s="235" t="s">
        <v>249</v>
      </c>
      <c r="B247" s="236"/>
      <c r="C247" s="23">
        <f>COUNTA(C241:C246)</f>
        <v>6</v>
      </c>
      <c r="D247" s="24"/>
      <c r="E247" s="25">
        <f>SUM(E241:E246)</f>
        <v>6089276.6500000004</v>
      </c>
      <c r="F247" s="25">
        <f t="shared" ref="F247:G247" si="12">SUM(F241:F246)</f>
        <v>3044638.32</v>
      </c>
      <c r="G247" s="36">
        <f t="shared" si="12"/>
        <v>2283478.7400000002</v>
      </c>
      <c r="H247" s="79"/>
      <c r="I247" s="7"/>
      <c r="J247" s="7"/>
      <c r="K247" s="7"/>
      <c r="L247" s="7"/>
    </row>
    <row r="248" spans="1:12" ht="33" customHeight="1">
      <c r="A248" s="237" t="s">
        <v>410</v>
      </c>
      <c r="B248" s="238"/>
      <c r="C248" s="238"/>
      <c r="D248" s="238"/>
      <c r="E248" s="238"/>
      <c r="F248" s="238"/>
      <c r="G248" s="239"/>
      <c r="H248" s="79"/>
      <c r="I248" s="7"/>
    </row>
    <row r="249" spans="1:12" ht="47.25" customHeight="1">
      <c r="A249" s="118">
        <v>209</v>
      </c>
      <c r="B249" s="18" t="s">
        <v>429</v>
      </c>
      <c r="C249" s="102" t="s">
        <v>321</v>
      </c>
      <c r="D249" s="120" t="s">
        <v>428</v>
      </c>
      <c r="E249" s="125">
        <v>338738.85</v>
      </c>
      <c r="F249" s="125">
        <v>169335.55</v>
      </c>
      <c r="G249" s="119">
        <v>127001.66</v>
      </c>
      <c r="H249" s="79"/>
      <c r="I249" s="7"/>
    </row>
    <row r="250" spans="1:12" ht="81.75" customHeight="1">
      <c r="A250" s="118">
        <v>210</v>
      </c>
      <c r="B250" s="18" t="s">
        <v>394</v>
      </c>
      <c r="C250" s="102" t="s">
        <v>321</v>
      </c>
      <c r="D250" s="120" t="s">
        <v>416</v>
      </c>
      <c r="E250" s="125">
        <v>1095316.05</v>
      </c>
      <c r="F250" s="125">
        <v>547658.02</v>
      </c>
      <c r="G250" s="119">
        <v>410743.52</v>
      </c>
      <c r="H250" s="79"/>
      <c r="I250" s="7"/>
    </row>
    <row r="251" spans="1:12" ht="81.75" customHeight="1">
      <c r="A251" s="118">
        <v>211</v>
      </c>
      <c r="B251" s="18" t="s">
        <v>427</v>
      </c>
      <c r="C251" s="102" t="s">
        <v>321</v>
      </c>
      <c r="D251" s="120" t="s">
        <v>428</v>
      </c>
      <c r="E251" s="125">
        <v>332647.76</v>
      </c>
      <c r="F251" s="125">
        <v>166290.62</v>
      </c>
      <c r="G251" s="119">
        <v>124717.97</v>
      </c>
      <c r="H251" s="79"/>
      <c r="I251" s="7"/>
    </row>
    <row r="252" spans="1:12" ht="81.75" customHeight="1">
      <c r="A252" s="118">
        <v>212</v>
      </c>
      <c r="B252" s="18" t="s">
        <v>450</v>
      </c>
      <c r="C252" s="102" t="s">
        <v>321</v>
      </c>
      <c r="D252" s="120" t="s">
        <v>428</v>
      </c>
      <c r="E252" s="125">
        <v>1550277</v>
      </c>
      <c r="F252" s="125">
        <v>774983.47</v>
      </c>
      <c r="G252" s="119">
        <v>581237.6</v>
      </c>
      <c r="H252" s="79"/>
      <c r="I252" s="7"/>
    </row>
    <row r="253" spans="1:12" ht="81.75" customHeight="1">
      <c r="A253" s="118">
        <v>213</v>
      </c>
      <c r="B253" s="18" t="s">
        <v>449</v>
      </c>
      <c r="C253" s="102" t="s">
        <v>321</v>
      </c>
      <c r="D253" s="120" t="s">
        <v>428</v>
      </c>
      <c r="E253" s="125">
        <v>123616.9</v>
      </c>
      <c r="F253" s="125">
        <v>61808.45</v>
      </c>
      <c r="G253" s="119">
        <v>46356.34</v>
      </c>
      <c r="H253" s="79"/>
      <c r="I253" s="7"/>
    </row>
    <row r="254" spans="1:12" ht="81.75" customHeight="1">
      <c r="A254" s="118">
        <v>214</v>
      </c>
      <c r="B254" s="18" t="s">
        <v>447</v>
      </c>
      <c r="C254" s="102" t="s">
        <v>321</v>
      </c>
      <c r="D254" s="120" t="s">
        <v>428</v>
      </c>
      <c r="E254" s="125">
        <v>1794964.3</v>
      </c>
      <c r="F254" s="125">
        <v>897302.66</v>
      </c>
      <c r="G254" s="119">
        <v>672977</v>
      </c>
      <c r="H254" s="79"/>
      <c r="I254" s="7"/>
    </row>
    <row r="255" spans="1:12" ht="81.75" customHeight="1">
      <c r="A255" s="118">
        <v>215</v>
      </c>
      <c r="B255" s="18" t="s">
        <v>247</v>
      </c>
      <c r="C255" s="102" t="s">
        <v>321</v>
      </c>
      <c r="D255" s="120" t="s">
        <v>415</v>
      </c>
      <c r="E255" s="125">
        <v>1109153.8500000001</v>
      </c>
      <c r="F255" s="125">
        <v>554576.92000000004</v>
      </c>
      <c r="G255" s="119">
        <v>415932.69</v>
      </c>
      <c r="H255" s="79"/>
      <c r="I255" s="7"/>
    </row>
    <row r="256" spans="1:12" ht="81.75" customHeight="1">
      <c r="A256" s="118">
        <v>216</v>
      </c>
      <c r="B256" s="18" t="s">
        <v>484</v>
      </c>
      <c r="C256" s="102" t="s">
        <v>321</v>
      </c>
      <c r="D256" s="120" t="s">
        <v>440</v>
      </c>
      <c r="E256" s="125">
        <v>5088892.5</v>
      </c>
      <c r="F256" s="125">
        <v>2544446.25</v>
      </c>
      <c r="G256" s="119">
        <v>1908334.69</v>
      </c>
      <c r="H256" s="79"/>
      <c r="I256" s="7"/>
    </row>
    <row r="257" spans="1:12" ht="81.75" customHeight="1">
      <c r="A257" s="118">
        <v>217</v>
      </c>
      <c r="B257" s="18" t="s">
        <v>443</v>
      </c>
      <c r="C257" s="102" t="s">
        <v>321</v>
      </c>
      <c r="D257" s="120" t="s">
        <v>444</v>
      </c>
      <c r="E257" s="125">
        <v>536999.49</v>
      </c>
      <c r="F257" s="125">
        <v>268499.74</v>
      </c>
      <c r="G257" s="119">
        <v>201374.81</v>
      </c>
      <c r="H257" s="79"/>
      <c r="I257" s="7"/>
    </row>
    <row r="258" spans="1:12" ht="102.75" customHeight="1" thickBot="1">
      <c r="A258" s="118">
        <v>218</v>
      </c>
      <c r="B258" s="210" t="s">
        <v>501</v>
      </c>
      <c r="C258" s="114" t="s">
        <v>321</v>
      </c>
      <c r="D258" s="122" t="s">
        <v>412</v>
      </c>
      <c r="E258" s="129">
        <v>1013333.78</v>
      </c>
      <c r="F258" s="129">
        <v>506666.89</v>
      </c>
      <c r="G258" s="115">
        <v>380000.17</v>
      </c>
      <c r="H258" s="79"/>
      <c r="I258" s="7"/>
    </row>
    <row r="259" spans="1:12" ht="33" customHeight="1" thickBot="1">
      <c r="A259" s="235" t="s">
        <v>411</v>
      </c>
      <c r="B259" s="236"/>
      <c r="C259" s="23">
        <f>COUNTA(C249:C258)</f>
        <v>10</v>
      </c>
      <c r="D259" s="24"/>
      <c r="E259" s="25">
        <f>SUM(E249:E258)</f>
        <v>12983940.48</v>
      </c>
      <c r="F259" s="25">
        <f t="shared" ref="F259:G259" si="13">SUM(F249:F258)</f>
        <v>6491568.5699999994</v>
      </c>
      <c r="G259" s="36">
        <f t="shared" si="13"/>
        <v>4868676.45</v>
      </c>
      <c r="H259" s="79"/>
      <c r="I259" s="7"/>
      <c r="J259" s="7"/>
      <c r="K259" s="7"/>
      <c r="L259" s="7"/>
    </row>
    <row r="260" spans="1:12" ht="30.75" customHeight="1" thickBot="1">
      <c r="A260" s="262" t="s">
        <v>513</v>
      </c>
      <c r="B260" s="263"/>
      <c r="C260" s="159">
        <f>C239+C226+C247+C259</f>
        <v>41</v>
      </c>
      <c r="D260" s="159"/>
      <c r="E260" s="110">
        <f>E239+E226+E247+E259</f>
        <v>40846480.439999998</v>
      </c>
      <c r="F260" s="110">
        <f>F239+F226+F247+F259</f>
        <v>20422838.52</v>
      </c>
      <c r="G260" s="111">
        <f>G239+G226+G247+G259</f>
        <v>15317128.91</v>
      </c>
      <c r="H260" s="7"/>
      <c r="I260" s="7"/>
      <c r="J260" s="7"/>
    </row>
    <row r="261" spans="1:12" ht="30.75" customHeight="1">
      <c r="A261" s="267" t="s">
        <v>156</v>
      </c>
      <c r="B261" s="268"/>
      <c r="C261" s="268"/>
      <c r="D261" s="268"/>
      <c r="E261" s="268"/>
      <c r="F261" s="268"/>
      <c r="G261" s="269"/>
      <c r="H261" s="7"/>
      <c r="I261" s="7"/>
      <c r="J261" s="7"/>
    </row>
    <row r="262" spans="1:12" ht="60" customHeight="1">
      <c r="A262" s="149">
        <v>219</v>
      </c>
      <c r="B262" s="34" t="s">
        <v>233</v>
      </c>
      <c r="C262" s="102" t="s">
        <v>262</v>
      </c>
      <c r="D262" s="35" t="s">
        <v>158</v>
      </c>
      <c r="E262" s="88">
        <v>1555926.05</v>
      </c>
      <c r="F262" s="88">
        <v>1555926.05</v>
      </c>
      <c r="G262" s="105">
        <v>1166944.54</v>
      </c>
      <c r="H262" s="7"/>
      <c r="I262" s="7"/>
      <c r="J262" s="7"/>
    </row>
    <row r="263" spans="1:12" ht="60" customHeight="1">
      <c r="A263" s="149">
        <v>220</v>
      </c>
      <c r="B263" s="34" t="s">
        <v>168</v>
      </c>
      <c r="C263" s="102" t="s">
        <v>262</v>
      </c>
      <c r="D263" s="35" t="s">
        <v>167</v>
      </c>
      <c r="E263" s="88">
        <v>5350796.6100000003</v>
      </c>
      <c r="F263" s="88">
        <v>5350796.6100000003</v>
      </c>
      <c r="G263" s="105">
        <v>4013097.46</v>
      </c>
      <c r="H263" s="7"/>
      <c r="I263" s="7"/>
      <c r="J263" s="7"/>
    </row>
    <row r="264" spans="1:12" ht="60" customHeight="1">
      <c r="A264" s="149">
        <v>221</v>
      </c>
      <c r="B264" s="34" t="s">
        <v>162</v>
      </c>
      <c r="C264" s="102" t="s">
        <v>262</v>
      </c>
      <c r="D264" s="35" t="s">
        <v>158</v>
      </c>
      <c r="E264" s="88">
        <v>2180213.7400000002</v>
      </c>
      <c r="F264" s="88">
        <v>2180213.7400000002</v>
      </c>
      <c r="G264" s="105">
        <v>1635160.3050000002</v>
      </c>
      <c r="H264" s="7"/>
      <c r="I264" s="7"/>
      <c r="J264" s="7"/>
    </row>
    <row r="265" spans="1:12" ht="60" customHeight="1">
      <c r="A265" s="149">
        <v>222</v>
      </c>
      <c r="B265" s="34" t="s">
        <v>163</v>
      </c>
      <c r="C265" s="102" t="s">
        <v>262</v>
      </c>
      <c r="D265" s="35" t="s">
        <v>158</v>
      </c>
      <c r="E265" s="88">
        <v>2114272.27</v>
      </c>
      <c r="F265" s="88">
        <v>2114272.27</v>
      </c>
      <c r="G265" s="105">
        <v>1585704.2</v>
      </c>
      <c r="H265" s="7"/>
      <c r="I265" s="7"/>
      <c r="J265" s="7"/>
    </row>
    <row r="266" spans="1:12" ht="60" customHeight="1">
      <c r="A266" s="149">
        <v>223</v>
      </c>
      <c r="B266" s="18" t="s">
        <v>157</v>
      </c>
      <c r="C266" s="102" t="s">
        <v>262</v>
      </c>
      <c r="D266" s="41" t="s">
        <v>158</v>
      </c>
      <c r="E266" s="88">
        <v>1454533.23</v>
      </c>
      <c r="F266" s="88">
        <v>1454533.23</v>
      </c>
      <c r="G266" s="105">
        <v>1090899.92</v>
      </c>
      <c r="H266" s="7"/>
      <c r="I266" s="7"/>
      <c r="J266" s="7"/>
    </row>
    <row r="267" spans="1:12" ht="60" customHeight="1">
      <c r="A267" s="149">
        <v>224</v>
      </c>
      <c r="B267" s="18" t="s">
        <v>316</v>
      </c>
      <c r="C267" s="102" t="s">
        <v>262</v>
      </c>
      <c r="D267" s="120" t="s">
        <v>158</v>
      </c>
      <c r="E267" s="125">
        <v>2393015.96</v>
      </c>
      <c r="F267" s="125">
        <v>2393015.96</v>
      </c>
      <c r="G267" s="119">
        <v>1794761.97</v>
      </c>
      <c r="H267" s="7"/>
      <c r="I267" s="7"/>
      <c r="J267" s="7"/>
    </row>
    <row r="268" spans="1:12" ht="60" customHeight="1">
      <c r="A268" s="149">
        <v>225</v>
      </c>
      <c r="B268" s="18" t="s">
        <v>169</v>
      </c>
      <c r="C268" s="102" t="s">
        <v>262</v>
      </c>
      <c r="D268" s="120" t="s">
        <v>167</v>
      </c>
      <c r="E268" s="125">
        <v>2657745.46</v>
      </c>
      <c r="F268" s="125">
        <v>2657745.46</v>
      </c>
      <c r="G268" s="119">
        <v>1993309.1</v>
      </c>
      <c r="H268" s="7"/>
      <c r="I268" s="7"/>
      <c r="J268" s="7"/>
    </row>
    <row r="269" spans="1:12" s="65" customFormat="1" ht="60" customHeight="1">
      <c r="A269" s="149">
        <v>226</v>
      </c>
      <c r="B269" s="18" t="s">
        <v>314</v>
      </c>
      <c r="C269" s="102" t="s">
        <v>262</v>
      </c>
      <c r="D269" s="120" t="s">
        <v>315</v>
      </c>
      <c r="E269" s="125">
        <v>2806592.7</v>
      </c>
      <c r="F269" s="125">
        <v>2806592.7</v>
      </c>
      <c r="G269" s="119">
        <v>2104944.5299999998</v>
      </c>
      <c r="H269" s="90"/>
      <c r="I269" s="81"/>
    </row>
    <row r="270" spans="1:12" s="65" customFormat="1" ht="60" customHeight="1" thickBot="1">
      <c r="A270" s="149">
        <v>227</v>
      </c>
      <c r="B270" s="18" t="s">
        <v>165</v>
      </c>
      <c r="C270" s="102" t="s">
        <v>262</v>
      </c>
      <c r="D270" s="120" t="s">
        <v>166</v>
      </c>
      <c r="E270" s="125">
        <v>4100581.23</v>
      </c>
      <c r="F270" s="125">
        <v>4100581.23</v>
      </c>
      <c r="G270" s="119">
        <v>3075435.92</v>
      </c>
      <c r="H270" s="90"/>
      <c r="I270" s="81"/>
    </row>
    <row r="271" spans="1:12" ht="30.75" customHeight="1" thickBot="1">
      <c r="A271" s="235" t="s">
        <v>159</v>
      </c>
      <c r="B271" s="236"/>
      <c r="C271" s="23">
        <f>COUNTA(C262:C270)</f>
        <v>9</v>
      </c>
      <c r="D271" s="24"/>
      <c r="E271" s="25">
        <f>SUM(E262:E270)</f>
        <v>24613677.25</v>
      </c>
      <c r="F271" s="25">
        <f>SUM(F262:F270)</f>
        <v>24613677.25</v>
      </c>
      <c r="G271" s="36">
        <f>SUM(G262:G270)</f>
        <v>18460257.945</v>
      </c>
      <c r="H271" s="7"/>
      <c r="I271" s="7"/>
      <c r="J271" s="7"/>
    </row>
    <row r="272" spans="1:12" ht="30.75" customHeight="1">
      <c r="A272" s="264" t="s">
        <v>213</v>
      </c>
      <c r="B272" s="265"/>
      <c r="C272" s="265"/>
      <c r="D272" s="265"/>
      <c r="E272" s="265"/>
      <c r="F272" s="265"/>
      <c r="G272" s="266"/>
      <c r="H272" s="7"/>
      <c r="I272" s="7"/>
      <c r="J272" s="7"/>
    </row>
    <row r="273" spans="1:10" ht="65.25" customHeight="1">
      <c r="A273" s="153">
        <v>228</v>
      </c>
      <c r="B273" s="18" t="s">
        <v>215</v>
      </c>
      <c r="C273" s="102" t="s">
        <v>262</v>
      </c>
      <c r="D273" s="103" t="s">
        <v>216</v>
      </c>
      <c r="E273" s="107">
        <v>957074.15</v>
      </c>
      <c r="F273" s="112">
        <v>957074.15</v>
      </c>
      <c r="G273" s="108">
        <v>717805.61</v>
      </c>
      <c r="H273" s="7"/>
      <c r="I273" s="7"/>
      <c r="J273" s="7"/>
    </row>
    <row r="274" spans="1:10" ht="58.5" customHeight="1">
      <c r="A274" s="153">
        <v>229</v>
      </c>
      <c r="B274" s="18" t="s">
        <v>244</v>
      </c>
      <c r="C274" s="102" t="s">
        <v>262</v>
      </c>
      <c r="D274" s="89" t="s">
        <v>216</v>
      </c>
      <c r="E274" s="107">
        <v>352439.1</v>
      </c>
      <c r="F274" s="112">
        <v>352439.1</v>
      </c>
      <c r="G274" s="113">
        <v>264329.33</v>
      </c>
      <c r="H274" s="7"/>
      <c r="I274" s="7"/>
      <c r="J274" s="7"/>
    </row>
    <row r="275" spans="1:10" ht="63.75" customHeight="1">
      <c r="A275" s="153">
        <v>230</v>
      </c>
      <c r="B275" s="18" t="s">
        <v>240</v>
      </c>
      <c r="C275" s="102" t="s">
        <v>262</v>
      </c>
      <c r="D275" s="89" t="s">
        <v>216</v>
      </c>
      <c r="E275" s="107">
        <v>1668057.24</v>
      </c>
      <c r="F275" s="112">
        <v>1668057.24</v>
      </c>
      <c r="G275" s="113">
        <v>1251042.93</v>
      </c>
      <c r="H275" s="7"/>
      <c r="I275" s="7"/>
      <c r="J275" s="7"/>
    </row>
    <row r="276" spans="1:10" ht="63.75" customHeight="1">
      <c r="A276" s="153">
        <v>231</v>
      </c>
      <c r="B276" s="18" t="s">
        <v>237</v>
      </c>
      <c r="C276" s="102" t="s">
        <v>262</v>
      </c>
      <c r="D276" s="89" t="s">
        <v>158</v>
      </c>
      <c r="E276" s="107">
        <v>670478.4</v>
      </c>
      <c r="F276" s="112">
        <v>670478.4</v>
      </c>
      <c r="G276" s="113">
        <v>502858.8</v>
      </c>
      <c r="H276" s="7"/>
      <c r="I276" s="7"/>
      <c r="J276" s="7"/>
    </row>
    <row r="277" spans="1:10" ht="63.75" customHeight="1">
      <c r="A277" s="153">
        <v>232</v>
      </c>
      <c r="B277" s="15" t="s">
        <v>275</v>
      </c>
      <c r="C277" s="121" t="s">
        <v>262</v>
      </c>
      <c r="D277" s="33" t="s">
        <v>216</v>
      </c>
      <c r="E277" s="55">
        <v>546280.34</v>
      </c>
      <c r="F277" s="104">
        <v>546280.34</v>
      </c>
      <c r="G277" s="108">
        <v>409710.26</v>
      </c>
      <c r="H277" s="7"/>
      <c r="I277" s="7"/>
      <c r="J277" s="7"/>
    </row>
    <row r="278" spans="1:10" ht="63.75" customHeight="1">
      <c r="A278" s="153">
        <v>233</v>
      </c>
      <c r="B278" s="34" t="s">
        <v>276</v>
      </c>
      <c r="C278" s="102" t="s">
        <v>262</v>
      </c>
      <c r="D278" s="89" t="s">
        <v>216</v>
      </c>
      <c r="E278" s="112">
        <v>2518268.87</v>
      </c>
      <c r="F278" s="112">
        <v>2518268.87</v>
      </c>
      <c r="G278" s="157">
        <v>1888701.65</v>
      </c>
      <c r="H278" s="7"/>
      <c r="I278" s="7"/>
      <c r="J278" s="7"/>
    </row>
    <row r="279" spans="1:10" ht="63.75" customHeight="1">
      <c r="A279" s="153">
        <v>234</v>
      </c>
      <c r="B279" s="18" t="s">
        <v>236</v>
      </c>
      <c r="C279" s="102" t="s">
        <v>262</v>
      </c>
      <c r="D279" s="103" t="s">
        <v>167</v>
      </c>
      <c r="E279" s="148">
        <v>6085293.5</v>
      </c>
      <c r="F279" s="148">
        <v>6085293.5</v>
      </c>
      <c r="G279" s="116">
        <v>4563970.13</v>
      </c>
      <c r="H279" s="7"/>
      <c r="I279" s="7"/>
      <c r="J279" s="7"/>
    </row>
    <row r="280" spans="1:10" ht="63.75" customHeight="1">
      <c r="A280" s="153">
        <v>235</v>
      </c>
      <c r="B280" s="18" t="s">
        <v>239</v>
      </c>
      <c r="C280" s="102" t="s">
        <v>262</v>
      </c>
      <c r="D280" s="103" t="s">
        <v>167</v>
      </c>
      <c r="E280" s="148">
        <v>6372544.6799999997</v>
      </c>
      <c r="F280" s="148">
        <v>6372544.6799999997</v>
      </c>
      <c r="G280" s="116">
        <v>4779408.51</v>
      </c>
      <c r="H280" s="7"/>
      <c r="I280" s="7"/>
      <c r="J280" s="7"/>
    </row>
    <row r="281" spans="1:10" ht="88.5" customHeight="1">
      <c r="A281" s="153">
        <v>236</v>
      </c>
      <c r="B281" s="18" t="s">
        <v>234</v>
      </c>
      <c r="C281" s="102" t="s">
        <v>262</v>
      </c>
      <c r="D281" s="103" t="s">
        <v>235</v>
      </c>
      <c r="E281" s="148">
        <v>911661.61</v>
      </c>
      <c r="F281" s="148">
        <v>911661.61</v>
      </c>
      <c r="G281" s="116">
        <v>683746.21</v>
      </c>
      <c r="H281" s="7"/>
      <c r="I281" s="7"/>
      <c r="J281" s="7"/>
    </row>
    <row r="282" spans="1:10" ht="88.5" customHeight="1">
      <c r="A282" s="153">
        <v>237</v>
      </c>
      <c r="B282" s="18" t="s">
        <v>253</v>
      </c>
      <c r="C282" s="102" t="s">
        <v>262</v>
      </c>
      <c r="D282" s="103" t="s">
        <v>216</v>
      </c>
      <c r="E282" s="148">
        <v>1235266.04</v>
      </c>
      <c r="F282" s="148">
        <v>1235266.04</v>
      </c>
      <c r="G282" s="116">
        <v>926449.53</v>
      </c>
      <c r="H282" s="7"/>
      <c r="I282" s="7"/>
      <c r="J282" s="7"/>
    </row>
    <row r="283" spans="1:10" ht="88.5" customHeight="1">
      <c r="A283" s="153">
        <v>238</v>
      </c>
      <c r="B283" s="18" t="s">
        <v>328</v>
      </c>
      <c r="C283" s="102" t="s">
        <v>262</v>
      </c>
      <c r="D283" s="103" t="s">
        <v>329</v>
      </c>
      <c r="E283" s="148">
        <v>2902244.66</v>
      </c>
      <c r="F283" s="148">
        <v>2902244.66</v>
      </c>
      <c r="G283" s="116">
        <v>2176683.5</v>
      </c>
      <c r="H283" s="7"/>
      <c r="I283" s="7"/>
      <c r="J283" s="7"/>
    </row>
    <row r="284" spans="1:10" ht="67.5" customHeight="1">
      <c r="A284" s="153">
        <v>239</v>
      </c>
      <c r="B284" s="18" t="s">
        <v>265</v>
      </c>
      <c r="C284" s="102" t="s">
        <v>262</v>
      </c>
      <c r="D284" s="103" t="s">
        <v>167</v>
      </c>
      <c r="E284" s="148">
        <v>3234700.49</v>
      </c>
      <c r="F284" s="148">
        <v>3234700.49</v>
      </c>
      <c r="G284" s="116">
        <v>2426025.37</v>
      </c>
      <c r="H284" s="7"/>
      <c r="I284" s="7"/>
      <c r="J284" s="7"/>
    </row>
    <row r="285" spans="1:10" ht="67.5" customHeight="1">
      <c r="A285" s="153">
        <v>240</v>
      </c>
      <c r="B285" s="18" t="s">
        <v>241</v>
      </c>
      <c r="C285" s="102" t="s">
        <v>262</v>
      </c>
      <c r="D285" s="103" t="s">
        <v>167</v>
      </c>
      <c r="E285" s="148">
        <v>3223890.39</v>
      </c>
      <c r="F285" s="148">
        <v>3223890.39</v>
      </c>
      <c r="G285" s="116">
        <v>2417917.79</v>
      </c>
      <c r="H285" s="7"/>
      <c r="I285" s="7"/>
      <c r="J285" s="7"/>
    </row>
    <row r="286" spans="1:10" ht="67.5" customHeight="1">
      <c r="A286" s="153">
        <v>241</v>
      </c>
      <c r="B286" s="18" t="s">
        <v>286</v>
      </c>
      <c r="C286" s="102" t="s">
        <v>262</v>
      </c>
      <c r="D286" s="103" t="s">
        <v>252</v>
      </c>
      <c r="E286" s="148">
        <v>4080710.13</v>
      </c>
      <c r="F286" s="148">
        <v>4080710.13</v>
      </c>
      <c r="G286" s="116">
        <v>3060532.5975000001</v>
      </c>
      <c r="H286" s="7"/>
      <c r="I286" s="7"/>
      <c r="J286" s="7"/>
    </row>
    <row r="287" spans="1:10" ht="67.5" customHeight="1">
      <c r="A287" s="153">
        <v>242</v>
      </c>
      <c r="B287" s="18" t="s">
        <v>251</v>
      </c>
      <c r="C287" s="102" t="s">
        <v>262</v>
      </c>
      <c r="D287" s="103" t="s">
        <v>252</v>
      </c>
      <c r="E287" s="148">
        <v>3609062.97</v>
      </c>
      <c r="F287" s="148">
        <v>3609062.9699999997</v>
      </c>
      <c r="G287" s="116">
        <v>2706797.23</v>
      </c>
      <c r="H287" s="7"/>
      <c r="I287" s="7"/>
      <c r="J287" s="7"/>
    </row>
    <row r="288" spans="1:10" ht="67.5" customHeight="1">
      <c r="A288" s="153">
        <v>243</v>
      </c>
      <c r="B288" s="18" t="s">
        <v>266</v>
      </c>
      <c r="C288" s="102" t="s">
        <v>262</v>
      </c>
      <c r="D288" s="103" t="s">
        <v>216</v>
      </c>
      <c r="E288" s="148">
        <v>2131328.4500000002</v>
      </c>
      <c r="F288" s="148">
        <v>2131328.4500000002</v>
      </c>
      <c r="G288" s="116">
        <v>1598496.34</v>
      </c>
      <c r="H288" s="7"/>
      <c r="I288" s="7"/>
      <c r="J288" s="7"/>
    </row>
    <row r="289" spans="1:12" s="65" customFormat="1" ht="60" customHeight="1" thickBot="1">
      <c r="A289" s="153">
        <v>244</v>
      </c>
      <c r="B289" s="72" t="s">
        <v>285</v>
      </c>
      <c r="C289" s="114" t="s">
        <v>262</v>
      </c>
      <c r="D289" s="122" t="s">
        <v>216</v>
      </c>
      <c r="E289" s="129">
        <v>1736438.05</v>
      </c>
      <c r="F289" s="129">
        <v>1736438.05</v>
      </c>
      <c r="G289" s="115">
        <v>1302328.54</v>
      </c>
      <c r="H289" s="90"/>
      <c r="I289" s="81"/>
    </row>
    <row r="290" spans="1:12" ht="30.75" customHeight="1" thickBot="1">
      <c r="A290" s="259" t="s">
        <v>214</v>
      </c>
      <c r="B290" s="260"/>
      <c r="C290" s="126">
        <f>COUNTA(C273:C289)</f>
        <v>17</v>
      </c>
      <c r="D290" s="127"/>
      <c r="E290" s="25">
        <f>SUM(E273:E289)</f>
        <v>42235739.07</v>
      </c>
      <c r="F290" s="25">
        <f t="shared" ref="F290:G290" si="14">SUM(F273:F289)</f>
        <v>42235739.07</v>
      </c>
      <c r="G290" s="25">
        <f t="shared" si="14"/>
        <v>31676804.327500001</v>
      </c>
      <c r="H290" s="7"/>
      <c r="I290" s="7"/>
      <c r="J290" s="7"/>
    </row>
    <row r="291" spans="1:12" ht="30.75" customHeight="1">
      <c r="A291" s="264" t="s">
        <v>405</v>
      </c>
      <c r="B291" s="265"/>
      <c r="C291" s="265"/>
      <c r="D291" s="265"/>
      <c r="E291" s="265"/>
      <c r="F291" s="265"/>
      <c r="G291" s="266"/>
      <c r="H291" s="7"/>
      <c r="I291" s="7"/>
      <c r="J291" s="7"/>
    </row>
    <row r="292" spans="1:12" ht="67.5" customHeight="1">
      <c r="A292" s="153">
        <v>245</v>
      </c>
      <c r="B292" s="18" t="s">
        <v>407</v>
      </c>
      <c r="C292" s="102" t="s">
        <v>262</v>
      </c>
      <c r="D292" s="103" t="s">
        <v>158</v>
      </c>
      <c r="E292" s="148">
        <v>1537433.07</v>
      </c>
      <c r="F292" s="148">
        <v>1537433.07</v>
      </c>
      <c r="G292" s="116">
        <v>1153074.8</v>
      </c>
      <c r="H292" s="7"/>
      <c r="I292" s="7"/>
      <c r="J292" s="7"/>
    </row>
    <row r="293" spans="1:12" ht="67.5" customHeight="1">
      <c r="A293" s="153">
        <v>246</v>
      </c>
      <c r="B293" s="18" t="s">
        <v>474</v>
      </c>
      <c r="C293" s="102" t="s">
        <v>262</v>
      </c>
      <c r="D293" s="103" t="s">
        <v>158</v>
      </c>
      <c r="E293" s="148">
        <v>2473545.12</v>
      </c>
      <c r="F293" s="148">
        <v>2473545.12</v>
      </c>
      <c r="G293" s="116">
        <v>1855158.84</v>
      </c>
      <c r="H293" s="7"/>
      <c r="I293" s="7"/>
      <c r="J293" s="7"/>
    </row>
    <row r="294" spans="1:12" ht="67.5" customHeight="1">
      <c r="A294" s="153">
        <v>247</v>
      </c>
      <c r="B294" s="18" t="s">
        <v>163</v>
      </c>
      <c r="C294" s="102" t="s">
        <v>262</v>
      </c>
      <c r="D294" s="103" t="s">
        <v>158</v>
      </c>
      <c r="E294" s="148">
        <v>712174.17</v>
      </c>
      <c r="F294" s="148">
        <v>712174.17</v>
      </c>
      <c r="G294" s="116">
        <v>534130.63</v>
      </c>
      <c r="H294" s="7"/>
      <c r="I294" s="7"/>
      <c r="J294" s="7"/>
    </row>
    <row r="295" spans="1:12" ht="67.5" customHeight="1">
      <c r="A295" s="153">
        <v>248</v>
      </c>
      <c r="B295" s="18" t="s">
        <v>452</v>
      </c>
      <c r="C295" s="102" t="s">
        <v>262</v>
      </c>
      <c r="D295" s="103" t="s">
        <v>158</v>
      </c>
      <c r="E295" s="148">
        <v>2693736.85</v>
      </c>
      <c r="F295" s="148">
        <v>2693736.85</v>
      </c>
      <c r="G295" s="116">
        <v>2020302.64</v>
      </c>
      <c r="H295" s="7"/>
      <c r="I295" s="7"/>
      <c r="J295" s="7"/>
    </row>
    <row r="296" spans="1:12" ht="67.5" customHeight="1">
      <c r="A296" s="153">
        <v>249</v>
      </c>
      <c r="B296" s="15" t="s">
        <v>433</v>
      </c>
      <c r="C296" s="121" t="s">
        <v>262</v>
      </c>
      <c r="D296" s="169" t="s">
        <v>158</v>
      </c>
      <c r="E296" s="145">
        <v>755430.85</v>
      </c>
      <c r="F296" s="145">
        <v>755430.85</v>
      </c>
      <c r="G296" s="146">
        <v>566573.14443999995</v>
      </c>
      <c r="H296" s="7"/>
      <c r="I296" s="7"/>
      <c r="J296" s="7"/>
    </row>
    <row r="297" spans="1:12" ht="67.5" customHeight="1">
      <c r="A297" s="153">
        <v>250</v>
      </c>
      <c r="B297" s="18" t="s">
        <v>237</v>
      </c>
      <c r="C297" s="102" t="s">
        <v>262</v>
      </c>
      <c r="D297" s="103" t="s">
        <v>158</v>
      </c>
      <c r="E297" s="148">
        <v>860544.13</v>
      </c>
      <c r="F297" s="148">
        <v>860544.13</v>
      </c>
      <c r="G297" s="116">
        <v>645408.1</v>
      </c>
      <c r="H297" s="7"/>
      <c r="I297" s="7"/>
      <c r="J297" s="7"/>
    </row>
    <row r="298" spans="1:12" ht="67.5" customHeight="1" thickBot="1">
      <c r="A298" s="153">
        <v>251</v>
      </c>
      <c r="B298" s="72" t="s">
        <v>162</v>
      </c>
      <c r="C298" s="114" t="s">
        <v>262</v>
      </c>
      <c r="D298" s="209" t="s">
        <v>158</v>
      </c>
      <c r="E298" s="178">
        <v>883732.76</v>
      </c>
      <c r="F298" s="178">
        <v>883732.76</v>
      </c>
      <c r="G298" s="179">
        <v>662799.56999999995</v>
      </c>
      <c r="H298" s="7"/>
      <c r="I298" s="7"/>
      <c r="J298" s="7"/>
    </row>
    <row r="299" spans="1:12" ht="30.75" customHeight="1" thickBot="1">
      <c r="A299" s="259" t="s">
        <v>406</v>
      </c>
      <c r="B299" s="260"/>
      <c r="C299" s="126">
        <f>COUNTA(C292:C298)</f>
        <v>7</v>
      </c>
      <c r="D299" s="127"/>
      <c r="E299" s="25">
        <f>SUM(E292:E298)</f>
        <v>9916596.9500000011</v>
      </c>
      <c r="F299" s="25">
        <f t="shared" ref="F299:G299" si="15">SUM(F292:F298)</f>
        <v>9916596.9500000011</v>
      </c>
      <c r="G299" s="25">
        <f t="shared" si="15"/>
        <v>7437447.72444</v>
      </c>
      <c r="H299" s="7"/>
      <c r="I299" s="7"/>
      <c r="J299" s="7"/>
    </row>
    <row r="300" spans="1:12" ht="30.75" customHeight="1" thickBot="1">
      <c r="A300" s="249" t="s">
        <v>512</v>
      </c>
      <c r="B300" s="261"/>
      <c r="C300" s="159">
        <f>C290+C271+C299</f>
        <v>33</v>
      </c>
      <c r="D300" s="159"/>
      <c r="E300" s="110">
        <f>E271+E290+E299</f>
        <v>76766013.269999996</v>
      </c>
      <c r="F300" s="110">
        <f t="shared" ref="F300:G300" si="16">F271+F290+F299</f>
        <v>76766013.269999996</v>
      </c>
      <c r="G300" s="111">
        <f t="shared" si="16"/>
        <v>57574509.996940002</v>
      </c>
      <c r="H300" s="7"/>
      <c r="I300" s="7"/>
      <c r="J300" s="7"/>
    </row>
    <row r="301" spans="1:12" ht="30.75" customHeight="1">
      <c r="A301" s="232" t="s">
        <v>352</v>
      </c>
      <c r="B301" s="233"/>
      <c r="C301" s="233"/>
      <c r="D301" s="233"/>
      <c r="E301" s="233"/>
      <c r="F301" s="233"/>
      <c r="G301" s="234"/>
      <c r="H301" s="132"/>
      <c r="I301" s="7"/>
      <c r="J301" s="7"/>
      <c r="K301" s="7"/>
      <c r="L301" s="7"/>
    </row>
    <row r="302" spans="1:12" ht="70.5" customHeight="1">
      <c r="A302" s="58">
        <v>252</v>
      </c>
      <c r="B302" s="13" t="s">
        <v>354</v>
      </c>
      <c r="C302" s="121">
        <v>501</v>
      </c>
      <c r="D302" s="26" t="s">
        <v>424</v>
      </c>
      <c r="E302" s="123">
        <v>120381.05</v>
      </c>
      <c r="F302" s="123">
        <v>120381.04999999999</v>
      </c>
      <c r="G302" s="124">
        <v>96304.84</v>
      </c>
      <c r="H302" s="7"/>
      <c r="I302" s="7"/>
      <c r="J302" s="130"/>
      <c r="K302" s="130"/>
    </row>
    <row r="303" spans="1:12" ht="171.75" customHeight="1">
      <c r="A303" s="58">
        <v>253</v>
      </c>
      <c r="B303" s="15" t="s">
        <v>354</v>
      </c>
      <c r="C303" s="121">
        <v>501</v>
      </c>
      <c r="D303" s="54" t="s">
        <v>517</v>
      </c>
      <c r="E303" s="123">
        <v>907.26</v>
      </c>
      <c r="F303" s="123">
        <v>907.26</v>
      </c>
      <c r="G303" s="124">
        <v>725.81</v>
      </c>
      <c r="H303" s="7"/>
      <c r="I303" s="7"/>
      <c r="J303" s="130"/>
      <c r="K303" s="130"/>
    </row>
    <row r="304" spans="1:12" ht="219.75" customHeight="1">
      <c r="A304" s="58">
        <v>254</v>
      </c>
      <c r="B304" s="18" t="s">
        <v>354</v>
      </c>
      <c r="C304" s="102">
        <v>501</v>
      </c>
      <c r="D304" s="120" t="s">
        <v>357</v>
      </c>
      <c r="E304" s="125">
        <v>6168.66</v>
      </c>
      <c r="F304" s="125">
        <v>6168.66</v>
      </c>
      <c r="G304" s="119">
        <v>4934.92</v>
      </c>
      <c r="H304" s="7"/>
      <c r="I304" s="7"/>
      <c r="J304" s="130"/>
      <c r="K304" s="130"/>
    </row>
    <row r="305" spans="1:12" ht="90" customHeight="1">
      <c r="A305" s="58">
        <v>255</v>
      </c>
      <c r="B305" s="18" t="s">
        <v>354</v>
      </c>
      <c r="C305" s="102">
        <v>501</v>
      </c>
      <c r="D305" s="120" t="s">
        <v>397</v>
      </c>
      <c r="E305" s="125">
        <v>10578.45</v>
      </c>
      <c r="F305" s="125">
        <v>10578.45</v>
      </c>
      <c r="G305" s="119">
        <v>8462.76</v>
      </c>
      <c r="H305" s="7"/>
      <c r="I305" s="7"/>
      <c r="J305" s="130"/>
      <c r="K305" s="130"/>
    </row>
    <row r="306" spans="1:12" ht="118.5" customHeight="1">
      <c r="A306" s="58">
        <v>256</v>
      </c>
      <c r="B306" s="18" t="s">
        <v>354</v>
      </c>
      <c r="C306" s="102">
        <v>501</v>
      </c>
      <c r="D306" s="120" t="s">
        <v>391</v>
      </c>
      <c r="E306" s="125">
        <v>1221</v>
      </c>
      <c r="F306" s="125">
        <v>1221</v>
      </c>
      <c r="G306" s="119">
        <v>976.8</v>
      </c>
      <c r="H306" s="7"/>
      <c r="I306" s="7"/>
      <c r="J306" s="7"/>
      <c r="K306" s="130"/>
    </row>
    <row r="307" spans="1:12" ht="90" customHeight="1">
      <c r="A307" s="58">
        <v>257</v>
      </c>
      <c r="B307" s="18" t="s">
        <v>354</v>
      </c>
      <c r="C307" s="102">
        <v>501</v>
      </c>
      <c r="D307" s="120" t="s">
        <v>393</v>
      </c>
      <c r="E307" s="125">
        <v>142878</v>
      </c>
      <c r="F307" s="125">
        <v>142878</v>
      </c>
      <c r="G307" s="119">
        <v>114302.39999999999</v>
      </c>
      <c r="H307" s="7"/>
      <c r="I307" s="7"/>
      <c r="J307" s="7"/>
      <c r="K307" s="130"/>
    </row>
    <row r="308" spans="1:12" ht="90" customHeight="1">
      <c r="A308" s="58">
        <v>258</v>
      </c>
      <c r="B308" s="15" t="s">
        <v>354</v>
      </c>
      <c r="C308" s="121">
        <v>501</v>
      </c>
      <c r="D308" s="54" t="s">
        <v>518</v>
      </c>
      <c r="E308" s="123">
        <v>34630.76</v>
      </c>
      <c r="F308" s="123">
        <v>34630.76</v>
      </c>
      <c r="G308" s="124">
        <v>27704.61</v>
      </c>
      <c r="H308" s="7"/>
      <c r="I308" s="7"/>
      <c r="J308" s="7"/>
      <c r="K308" s="130"/>
    </row>
    <row r="309" spans="1:12" ht="189.75" customHeight="1">
      <c r="A309" s="58">
        <v>259</v>
      </c>
      <c r="B309" s="18" t="s">
        <v>354</v>
      </c>
      <c r="C309" s="102">
        <v>501</v>
      </c>
      <c r="D309" s="120" t="s">
        <v>395</v>
      </c>
      <c r="E309" s="125">
        <v>2896.12</v>
      </c>
      <c r="F309" s="125">
        <v>2896.12</v>
      </c>
      <c r="G309" s="119">
        <v>2316.9</v>
      </c>
      <c r="H309" s="7"/>
      <c r="I309" s="7"/>
      <c r="J309" s="7"/>
      <c r="K309" s="130"/>
    </row>
    <row r="310" spans="1:12" ht="101.25" customHeight="1">
      <c r="A310" s="58">
        <v>260</v>
      </c>
      <c r="B310" s="18" t="s">
        <v>354</v>
      </c>
      <c r="C310" s="102">
        <v>501</v>
      </c>
      <c r="D310" s="120" t="s">
        <v>396</v>
      </c>
      <c r="E310" s="125">
        <v>5039.2</v>
      </c>
      <c r="F310" s="125">
        <v>5039.2</v>
      </c>
      <c r="G310" s="119">
        <v>4031.36</v>
      </c>
      <c r="H310" s="7"/>
      <c r="I310" s="7"/>
      <c r="J310" s="7"/>
      <c r="K310" s="130"/>
    </row>
    <row r="311" spans="1:12" ht="121.5" customHeight="1">
      <c r="A311" s="58">
        <v>261</v>
      </c>
      <c r="B311" s="15" t="s">
        <v>354</v>
      </c>
      <c r="C311" s="121">
        <v>501</v>
      </c>
      <c r="D311" s="170" t="s">
        <v>398</v>
      </c>
      <c r="E311" s="123">
        <v>4800</v>
      </c>
      <c r="F311" s="123">
        <v>4800</v>
      </c>
      <c r="G311" s="124">
        <v>3840</v>
      </c>
      <c r="H311" s="79"/>
      <c r="I311" s="7"/>
      <c r="J311" s="7"/>
      <c r="K311" s="7"/>
      <c r="L311" s="7"/>
    </row>
    <row r="312" spans="1:12" ht="89.25" customHeight="1">
      <c r="A312" s="58">
        <v>262</v>
      </c>
      <c r="B312" s="15" t="s">
        <v>354</v>
      </c>
      <c r="C312" s="121">
        <v>501</v>
      </c>
      <c r="D312" s="170" t="s">
        <v>400</v>
      </c>
      <c r="E312" s="123">
        <v>14400</v>
      </c>
      <c r="F312" s="123">
        <v>14400</v>
      </c>
      <c r="G312" s="124">
        <v>11520</v>
      </c>
      <c r="H312" s="79"/>
      <c r="I312" s="7"/>
      <c r="J312" s="7"/>
      <c r="K312" s="7"/>
      <c r="L312" s="7"/>
    </row>
    <row r="313" spans="1:12" ht="90.75" customHeight="1">
      <c r="A313" s="58">
        <v>263</v>
      </c>
      <c r="B313" s="18" t="s">
        <v>354</v>
      </c>
      <c r="C313" s="102">
        <v>501</v>
      </c>
      <c r="D313" s="147" t="s">
        <v>401</v>
      </c>
      <c r="E313" s="125">
        <v>17535.04</v>
      </c>
      <c r="F313" s="125">
        <v>17535.04</v>
      </c>
      <c r="G313" s="119">
        <v>14028.03</v>
      </c>
      <c r="H313" s="79"/>
      <c r="I313" s="7"/>
      <c r="J313" s="7"/>
      <c r="K313" s="7"/>
      <c r="L313" s="7"/>
    </row>
    <row r="314" spans="1:12" ht="90.75" customHeight="1">
      <c r="A314" s="58">
        <v>264</v>
      </c>
      <c r="B314" s="15" t="s">
        <v>354</v>
      </c>
      <c r="C314" s="121">
        <v>501</v>
      </c>
      <c r="D314" s="170" t="s">
        <v>402</v>
      </c>
      <c r="E314" s="123">
        <v>11286.02</v>
      </c>
      <c r="F314" s="123">
        <v>11286.02</v>
      </c>
      <c r="G314" s="124">
        <v>9028.82</v>
      </c>
      <c r="H314" s="79"/>
      <c r="I314" s="7"/>
      <c r="J314" s="7"/>
      <c r="K314" s="7"/>
      <c r="L314" s="7"/>
    </row>
    <row r="315" spans="1:12" ht="90.75" customHeight="1">
      <c r="A315" s="58">
        <v>265</v>
      </c>
      <c r="B315" s="15" t="s">
        <v>354</v>
      </c>
      <c r="C315" s="121">
        <v>501</v>
      </c>
      <c r="D315" s="170" t="s">
        <v>519</v>
      </c>
      <c r="E315" s="123">
        <v>72114.66</v>
      </c>
      <c r="F315" s="123">
        <v>72114.66</v>
      </c>
      <c r="G315" s="124">
        <v>57691.73</v>
      </c>
      <c r="H315" s="79"/>
      <c r="I315" s="7"/>
      <c r="J315" s="7"/>
      <c r="K315" s="7"/>
      <c r="L315" s="7"/>
    </row>
    <row r="316" spans="1:12" ht="90.75" customHeight="1">
      <c r="A316" s="58">
        <v>266</v>
      </c>
      <c r="B316" s="15" t="s">
        <v>354</v>
      </c>
      <c r="C316" s="121">
        <v>501</v>
      </c>
      <c r="D316" s="170" t="s">
        <v>404</v>
      </c>
      <c r="E316" s="123">
        <v>4126.5</v>
      </c>
      <c r="F316" s="123">
        <v>4126.5</v>
      </c>
      <c r="G316" s="124">
        <v>3301.2</v>
      </c>
      <c r="H316" s="79"/>
      <c r="I316" s="7"/>
      <c r="J316" s="7"/>
      <c r="K316" s="7"/>
      <c r="L316" s="7"/>
    </row>
    <row r="317" spans="1:12" ht="90.75" customHeight="1">
      <c r="A317" s="58">
        <v>267</v>
      </c>
      <c r="B317" s="18" t="s">
        <v>354</v>
      </c>
      <c r="C317" s="102">
        <v>501</v>
      </c>
      <c r="D317" s="147" t="s">
        <v>417</v>
      </c>
      <c r="E317" s="125">
        <v>13920</v>
      </c>
      <c r="F317" s="125">
        <v>13920</v>
      </c>
      <c r="G317" s="119">
        <v>11136</v>
      </c>
      <c r="H317" s="79"/>
      <c r="I317" s="7"/>
      <c r="J317" s="7"/>
      <c r="K317" s="7"/>
      <c r="L317" s="7"/>
    </row>
    <row r="318" spans="1:12" ht="100.5" customHeight="1">
      <c r="A318" s="58">
        <v>268</v>
      </c>
      <c r="B318" s="18" t="s">
        <v>354</v>
      </c>
      <c r="C318" s="102">
        <v>501</v>
      </c>
      <c r="D318" s="147" t="s">
        <v>423</v>
      </c>
      <c r="E318" s="125">
        <v>63000</v>
      </c>
      <c r="F318" s="125">
        <v>63000</v>
      </c>
      <c r="G318" s="119">
        <v>50400</v>
      </c>
      <c r="H318" s="79"/>
      <c r="I318" s="7"/>
      <c r="J318" s="7"/>
      <c r="K318" s="7"/>
      <c r="L318" s="7"/>
    </row>
    <row r="319" spans="1:12" ht="100.5" customHeight="1">
      <c r="A319" s="58">
        <v>269</v>
      </c>
      <c r="B319" s="18" t="s">
        <v>354</v>
      </c>
      <c r="C319" s="102">
        <v>501</v>
      </c>
      <c r="D319" s="147" t="s">
        <v>426</v>
      </c>
      <c r="E319" s="125">
        <v>44100.86</v>
      </c>
      <c r="F319" s="125">
        <v>44100.86</v>
      </c>
      <c r="G319" s="119">
        <v>35280.69</v>
      </c>
      <c r="H319" s="79"/>
      <c r="I319" s="7"/>
      <c r="J319" s="7"/>
      <c r="K319" s="7"/>
      <c r="L319" s="7"/>
    </row>
    <row r="320" spans="1:12" ht="100.5" customHeight="1">
      <c r="A320" s="58">
        <v>270</v>
      </c>
      <c r="B320" s="18" t="s">
        <v>354</v>
      </c>
      <c r="C320" s="102">
        <v>501</v>
      </c>
      <c r="D320" s="147" t="s">
        <v>430</v>
      </c>
      <c r="E320" s="125">
        <v>6500</v>
      </c>
      <c r="F320" s="125">
        <v>6500</v>
      </c>
      <c r="G320" s="119">
        <v>5200</v>
      </c>
      <c r="H320" s="79"/>
      <c r="I320" s="7"/>
      <c r="J320" s="7"/>
      <c r="K320" s="7"/>
      <c r="L320" s="7"/>
    </row>
    <row r="321" spans="1:12" ht="63" customHeight="1">
      <c r="A321" s="58">
        <v>271</v>
      </c>
      <c r="B321" s="15" t="s">
        <v>354</v>
      </c>
      <c r="C321" s="121">
        <v>501</v>
      </c>
      <c r="D321" s="170" t="s">
        <v>445</v>
      </c>
      <c r="E321" s="123">
        <v>15575.64</v>
      </c>
      <c r="F321" s="123">
        <v>15575.64</v>
      </c>
      <c r="G321" s="124">
        <v>12460.51</v>
      </c>
      <c r="H321" s="79"/>
      <c r="I321" s="7"/>
      <c r="J321" s="7"/>
      <c r="K321" s="7"/>
      <c r="L321" s="7"/>
    </row>
    <row r="322" spans="1:12" ht="56.25" customHeight="1">
      <c r="A322" s="58">
        <v>272</v>
      </c>
      <c r="B322" s="15" t="s">
        <v>354</v>
      </c>
      <c r="C322" s="121">
        <v>501</v>
      </c>
      <c r="D322" s="170" t="s">
        <v>446</v>
      </c>
      <c r="E322" s="123">
        <v>14000</v>
      </c>
      <c r="F322" s="123">
        <v>14000</v>
      </c>
      <c r="G322" s="124">
        <v>11200</v>
      </c>
      <c r="H322" s="79"/>
      <c r="I322" s="7"/>
      <c r="J322" s="7"/>
      <c r="K322" s="7"/>
      <c r="L322" s="7"/>
    </row>
    <row r="323" spans="1:12" ht="54.75" customHeight="1">
      <c r="A323" s="58">
        <v>273</v>
      </c>
      <c r="B323" s="15" t="s">
        <v>354</v>
      </c>
      <c r="C323" s="121">
        <v>501</v>
      </c>
      <c r="D323" s="170" t="s">
        <v>448</v>
      </c>
      <c r="E323" s="123">
        <v>32970</v>
      </c>
      <c r="F323" s="123">
        <v>32970</v>
      </c>
      <c r="G323" s="124">
        <v>26376</v>
      </c>
      <c r="H323" s="79"/>
      <c r="I323" s="7"/>
      <c r="J323" s="7"/>
      <c r="K323" s="7"/>
      <c r="L323" s="7"/>
    </row>
    <row r="324" spans="1:12" ht="60.75" customHeight="1">
      <c r="A324" s="58">
        <v>274</v>
      </c>
      <c r="B324" s="18" t="s">
        <v>354</v>
      </c>
      <c r="C324" s="102">
        <v>501</v>
      </c>
      <c r="D324" s="147" t="s">
        <v>453</v>
      </c>
      <c r="E324" s="125">
        <v>46820</v>
      </c>
      <c r="F324" s="125">
        <v>46820</v>
      </c>
      <c r="G324" s="119">
        <v>37456</v>
      </c>
      <c r="H324" s="79"/>
      <c r="I324" s="7"/>
      <c r="J324" s="7"/>
      <c r="K324" s="7"/>
      <c r="L324" s="7"/>
    </row>
    <row r="325" spans="1:12" ht="60.75" customHeight="1">
      <c r="A325" s="58">
        <v>275</v>
      </c>
      <c r="B325" s="18" t="s">
        <v>354</v>
      </c>
      <c r="C325" s="102">
        <v>501</v>
      </c>
      <c r="D325" s="147" t="s">
        <v>451</v>
      </c>
      <c r="E325" s="125">
        <v>19500</v>
      </c>
      <c r="F325" s="125">
        <v>19500</v>
      </c>
      <c r="G325" s="119">
        <v>15600</v>
      </c>
      <c r="H325" s="79"/>
      <c r="I325" s="7"/>
      <c r="J325" s="7"/>
      <c r="K325" s="7"/>
      <c r="L325" s="7"/>
    </row>
    <row r="326" spans="1:12" ht="60.75" customHeight="1">
      <c r="A326" s="58">
        <v>276</v>
      </c>
      <c r="B326" s="15" t="s">
        <v>354</v>
      </c>
      <c r="C326" s="121">
        <v>501</v>
      </c>
      <c r="D326" s="170" t="s">
        <v>462</v>
      </c>
      <c r="E326" s="123">
        <v>10743.12</v>
      </c>
      <c r="F326" s="123">
        <v>10743.119999999999</v>
      </c>
      <c r="G326" s="124">
        <v>8594.5</v>
      </c>
      <c r="H326" s="79"/>
      <c r="I326" s="7"/>
      <c r="J326" s="7"/>
      <c r="K326" s="7"/>
      <c r="L326" s="7"/>
    </row>
    <row r="327" spans="1:12" ht="60.75" customHeight="1">
      <c r="A327" s="58">
        <v>277</v>
      </c>
      <c r="B327" s="18" t="s">
        <v>354</v>
      </c>
      <c r="C327" s="102">
        <v>501</v>
      </c>
      <c r="D327" s="147" t="s">
        <v>454</v>
      </c>
      <c r="E327" s="125">
        <v>47009.87</v>
      </c>
      <c r="F327" s="125">
        <v>47009.87</v>
      </c>
      <c r="G327" s="119">
        <v>37607.9</v>
      </c>
      <c r="H327" s="79"/>
      <c r="I327" s="7"/>
      <c r="J327" s="7"/>
      <c r="K327" s="7"/>
      <c r="L327" s="7"/>
    </row>
    <row r="328" spans="1:12" ht="117.75" customHeight="1">
      <c r="A328" s="58">
        <v>278</v>
      </c>
      <c r="B328" s="18" t="s">
        <v>354</v>
      </c>
      <c r="C328" s="102">
        <v>501</v>
      </c>
      <c r="D328" s="147" t="s">
        <v>480</v>
      </c>
      <c r="E328" s="125">
        <v>493</v>
      </c>
      <c r="F328" s="125">
        <v>493</v>
      </c>
      <c r="G328" s="119">
        <v>394.4</v>
      </c>
      <c r="H328" s="79"/>
      <c r="I328" s="7"/>
      <c r="J328" s="7"/>
      <c r="K328" s="7"/>
      <c r="L328" s="7"/>
    </row>
    <row r="329" spans="1:12" ht="89.25" customHeight="1">
      <c r="A329" s="58">
        <v>279</v>
      </c>
      <c r="B329" s="18" t="s">
        <v>354</v>
      </c>
      <c r="C329" s="102">
        <v>501</v>
      </c>
      <c r="D329" s="147" t="s">
        <v>461</v>
      </c>
      <c r="E329" s="125">
        <v>104277.8</v>
      </c>
      <c r="F329" s="125">
        <v>104277.8</v>
      </c>
      <c r="G329" s="119">
        <v>83422.240000000005</v>
      </c>
      <c r="H329" s="79"/>
      <c r="I329" s="7"/>
      <c r="J329" s="7"/>
      <c r="K329" s="7"/>
      <c r="L329" s="7"/>
    </row>
    <row r="330" spans="1:12" ht="89.25" customHeight="1">
      <c r="A330" s="58">
        <v>280</v>
      </c>
      <c r="B330" s="15" t="s">
        <v>354</v>
      </c>
      <c r="C330" s="121">
        <v>501</v>
      </c>
      <c r="D330" s="170" t="s">
        <v>481</v>
      </c>
      <c r="E330" s="123">
        <v>6525</v>
      </c>
      <c r="F330" s="123">
        <v>6525</v>
      </c>
      <c r="G330" s="124">
        <v>5220</v>
      </c>
      <c r="H330" s="79"/>
      <c r="I330" s="7"/>
      <c r="J330" s="7"/>
      <c r="K330" s="7"/>
      <c r="L330" s="7"/>
    </row>
    <row r="331" spans="1:12" ht="89.25" customHeight="1">
      <c r="A331" s="58">
        <v>281</v>
      </c>
      <c r="B331" s="15" t="s">
        <v>354</v>
      </c>
      <c r="C331" s="121">
        <v>501</v>
      </c>
      <c r="D331" s="170" t="s">
        <v>482</v>
      </c>
      <c r="E331" s="123">
        <v>11380</v>
      </c>
      <c r="F331" s="123">
        <v>11380</v>
      </c>
      <c r="G331" s="124">
        <v>9104</v>
      </c>
      <c r="H331" s="79"/>
      <c r="I331" s="7"/>
      <c r="J331" s="7"/>
      <c r="K331" s="7"/>
      <c r="L331" s="7"/>
    </row>
    <row r="332" spans="1:12" ht="89.25" customHeight="1">
      <c r="A332" s="58">
        <v>282</v>
      </c>
      <c r="B332" s="15" t="s">
        <v>354</v>
      </c>
      <c r="C332" s="121">
        <v>501</v>
      </c>
      <c r="D332" s="170" t="s">
        <v>483</v>
      </c>
      <c r="E332" s="123">
        <v>12606.9</v>
      </c>
      <c r="F332" s="123">
        <v>12606.900000000001</v>
      </c>
      <c r="G332" s="124">
        <v>10085.52</v>
      </c>
      <c r="H332" s="79"/>
      <c r="I332" s="7"/>
      <c r="J332" s="7"/>
      <c r="K332" s="7"/>
      <c r="L332" s="7"/>
    </row>
    <row r="333" spans="1:12" ht="89.25" customHeight="1">
      <c r="A333" s="58">
        <v>283</v>
      </c>
      <c r="B333" s="18" t="s">
        <v>354</v>
      </c>
      <c r="C333" s="102">
        <v>501</v>
      </c>
      <c r="D333" s="147" t="s">
        <v>496</v>
      </c>
      <c r="E333" s="125">
        <v>13541.51</v>
      </c>
      <c r="F333" s="125">
        <v>13541.509999999998</v>
      </c>
      <c r="G333" s="119">
        <v>10833.21</v>
      </c>
      <c r="H333" s="79"/>
      <c r="I333" s="7"/>
      <c r="J333" s="7"/>
      <c r="K333" s="7"/>
      <c r="L333" s="7"/>
    </row>
    <row r="334" spans="1:12" ht="89.25" customHeight="1">
      <c r="A334" s="58">
        <v>284</v>
      </c>
      <c r="B334" s="15" t="s">
        <v>354</v>
      </c>
      <c r="C334" s="121">
        <v>501</v>
      </c>
      <c r="D334" s="170" t="s">
        <v>497</v>
      </c>
      <c r="E334" s="123">
        <v>196800</v>
      </c>
      <c r="F334" s="123">
        <v>196800</v>
      </c>
      <c r="G334" s="124">
        <v>157440</v>
      </c>
      <c r="H334" s="79"/>
      <c r="I334" s="7"/>
      <c r="J334" s="7"/>
      <c r="K334" s="7"/>
      <c r="L334" s="7"/>
    </row>
    <row r="335" spans="1:12" ht="89.25" customHeight="1">
      <c r="A335" s="58">
        <v>285</v>
      </c>
      <c r="B335" s="15" t="s">
        <v>354</v>
      </c>
      <c r="C335" s="121">
        <v>501</v>
      </c>
      <c r="D335" s="170" t="s">
        <v>498</v>
      </c>
      <c r="E335" s="123">
        <v>131755</v>
      </c>
      <c r="F335" s="123">
        <v>131755</v>
      </c>
      <c r="G335" s="124">
        <v>105404</v>
      </c>
      <c r="H335" s="79"/>
      <c r="I335" s="7"/>
      <c r="J335" s="7"/>
      <c r="K335" s="7"/>
      <c r="L335" s="7"/>
    </row>
    <row r="336" spans="1:12" ht="89.25" customHeight="1">
      <c r="A336" s="58">
        <v>286</v>
      </c>
      <c r="B336" s="15" t="s">
        <v>354</v>
      </c>
      <c r="C336" s="121">
        <v>501</v>
      </c>
      <c r="D336" s="170" t="s">
        <v>500</v>
      </c>
      <c r="E336" s="123">
        <v>4613.3999999999996</v>
      </c>
      <c r="F336" s="123">
        <v>4613.3999999999996</v>
      </c>
      <c r="G336" s="124">
        <v>3690.72</v>
      </c>
      <c r="H336" s="79"/>
      <c r="I336" s="7"/>
      <c r="J336" s="7"/>
      <c r="K336" s="7"/>
      <c r="L336" s="7"/>
    </row>
    <row r="337" spans="1:12" ht="89.25" customHeight="1">
      <c r="A337" s="58">
        <v>287</v>
      </c>
      <c r="B337" s="18" t="s">
        <v>354</v>
      </c>
      <c r="C337" s="102">
        <v>501</v>
      </c>
      <c r="D337" s="147" t="s">
        <v>505</v>
      </c>
      <c r="E337" s="125">
        <v>12152.31</v>
      </c>
      <c r="F337" s="125">
        <v>12152.310000000001</v>
      </c>
      <c r="G337" s="119">
        <v>9721.85</v>
      </c>
      <c r="H337" s="79"/>
      <c r="I337" s="7"/>
      <c r="J337" s="7"/>
      <c r="K337" s="7"/>
      <c r="L337" s="7"/>
    </row>
    <row r="338" spans="1:12" ht="89.25" customHeight="1">
      <c r="A338" s="58">
        <v>288</v>
      </c>
      <c r="B338" s="15" t="s">
        <v>354</v>
      </c>
      <c r="C338" s="121">
        <v>501</v>
      </c>
      <c r="D338" s="170" t="s">
        <v>503</v>
      </c>
      <c r="E338" s="123">
        <v>4789.5200000000004</v>
      </c>
      <c r="F338" s="123">
        <v>4789.5199999999995</v>
      </c>
      <c r="G338" s="124">
        <v>3831.62</v>
      </c>
      <c r="H338" s="79"/>
      <c r="I338" s="7"/>
      <c r="J338" s="7"/>
      <c r="K338" s="7"/>
      <c r="L338" s="7"/>
    </row>
    <row r="339" spans="1:12" ht="89.25" customHeight="1">
      <c r="A339" s="58">
        <v>289</v>
      </c>
      <c r="B339" s="15" t="s">
        <v>354</v>
      </c>
      <c r="C339" s="121">
        <v>501</v>
      </c>
      <c r="D339" s="170" t="s">
        <v>504</v>
      </c>
      <c r="E339" s="123">
        <v>2528.16</v>
      </c>
      <c r="F339" s="123">
        <v>2528.16</v>
      </c>
      <c r="G339" s="124">
        <v>2022.53</v>
      </c>
      <c r="H339" s="79"/>
      <c r="I339" s="7"/>
      <c r="J339" s="7"/>
      <c r="K339" s="7"/>
      <c r="L339" s="7"/>
    </row>
    <row r="340" spans="1:12" ht="89.25" customHeight="1">
      <c r="A340" s="58">
        <v>290</v>
      </c>
      <c r="B340" s="15" t="s">
        <v>354</v>
      </c>
      <c r="C340" s="121">
        <v>501</v>
      </c>
      <c r="D340" s="170" t="s">
        <v>502</v>
      </c>
      <c r="E340" s="123">
        <v>2244</v>
      </c>
      <c r="F340" s="123">
        <v>2244</v>
      </c>
      <c r="G340" s="124">
        <v>1795.2</v>
      </c>
      <c r="H340" s="79"/>
      <c r="I340" s="7"/>
      <c r="J340" s="7"/>
      <c r="K340" s="7"/>
      <c r="L340" s="7"/>
    </row>
    <row r="341" spans="1:12" ht="89.25" customHeight="1" thickBot="1">
      <c r="A341" s="58">
        <v>291</v>
      </c>
      <c r="B341" s="72" t="s">
        <v>354</v>
      </c>
      <c r="C341" s="114">
        <v>501</v>
      </c>
      <c r="D341" s="208" t="s">
        <v>520</v>
      </c>
      <c r="E341" s="129">
        <v>3412.1</v>
      </c>
      <c r="F341" s="129">
        <v>3412.1</v>
      </c>
      <c r="G341" s="115">
        <v>2729.68</v>
      </c>
      <c r="H341" s="79"/>
      <c r="I341" s="7"/>
      <c r="J341" s="7"/>
      <c r="K341" s="7"/>
      <c r="L341" s="7"/>
    </row>
    <row r="342" spans="1:12" ht="36" customHeight="1" thickBot="1">
      <c r="A342" s="235" t="s">
        <v>353</v>
      </c>
      <c r="B342" s="236"/>
      <c r="C342" s="23">
        <f>COUNTA(C302:C341)</f>
        <v>40</v>
      </c>
      <c r="D342" s="24"/>
      <c r="E342" s="25">
        <f>SUM(E302:E341)</f>
        <v>1270220.9100000001</v>
      </c>
      <c r="F342" s="25">
        <f t="shared" ref="F342:G342" si="17">SUM(F302:F341)</f>
        <v>1270220.9099999999</v>
      </c>
      <c r="G342" s="36">
        <f t="shared" si="17"/>
        <v>1016176.7499999999</v>
      </c>
      <c r="H342" s="7"/>
      <c r="I342" s="7"/>
      <c r="J342" s="7"/>
    </row>
    <row r="343" spans="1:12" ht="36" customHeight="1" thickBot="1">
      <c r="A343" s="249" t="s">
        <v>392</v>
      </c>
      <c r="B343" s="250"/>
      <c r="C343" s="158">
        <f>C342</f>
        <v>40</v>
      </c>
      <c r="D343" s="158"/>
      <c r="E343" s="16">
        <f>E342</f>
        <v>1270220.9100000001</v>
      </c>
      <c r="F343" s="16">
        <f>F342</f>
        <v>1270220.9099999999</v>
      </c>
      <c r="G343" s="99">
        <f>G342</f>
        <v>1016176.7499999999</v>
      </c>
      <c r="H343" s="7"/>
      <c r="I343" s="7"/>
      <c r="J343" s="7"/>
      <c r="K343" s="7"/>
    </row>
    <row r="344" spans="1:12" ht="31.5" customHeight="1" thickBot="1">
      <c r="A344" s="237" t="s">
        <v>359</v>
      </c>
      <c r="B344" s="238"/>
      <c r="C344" s="238"/>
      <c r="D344" s="238"/>
      <c r="E344" s="238"/>
      <c r="F344" s="238"/>
      <c r="G344" s="239"/>
      <c r="H344" s="79"/>
      <c r="I344" s="7"/>
      <c r="J344" s="7"/>
      <c r="K344" s="7"/>
      <c r="L344" s="7"/>
    </row>
    <row r="345" spans="1:12" ht="51" customHeight="1">
      <c r="A345" s="58">
        <v>292</v>
      </c>
      <c r="B345" s="211" t="s">
        <v>361</v>
      </c>
      <c r="C345" s="212" t="s">
        <v>388</v>
      </c>
      <c r="D345" s="213"/>
      <c r="E345" s="214">
        <v>328040.93000000005</v>
      </c>
      <c r="F345" s="214">
        <v>328040.93</v>
      </c>
      <c r="G345" s="215">
        <v>262432.74</v>
      </c>
      <c r="H345" s="79"/>
      <c r="I345" s="7"/>
      <c r="J345" s="7"/>
      <c r="K345" s="7"/>
      <c r="L345" s="7"/>
    </row>
    <row r="346" spans="1:12" ht="48.75" customHeight="1">
      <c r="A346" s="58">
        <v>293</v>
      </c>
      <c r="B346" s="216" t="s">
        <v>362</v>
      </c>
      <c r="C346" s="102" t="s">
        <v>388</v>
      </c>
      <c r="D346" s="217"/>
      <c r="E346" s="154">
        <v>417388.80000000005</v>
      </c>
      <c r="F346" s="154">
        <v>417388.80000000005</v>
      </c>
      <c r="G346" s="155">
        <v>333911.03000000003</v>
      </c>
      <c r="H346" s="175"/>
      <c r="I346" s="7"/>
      <c r="J346" s="7"/>
      <c r="K346" s="7"/>
      <c r="L346" s="7"/>
    </row>
    <row r="347" spans="1:12" ht="48.75" customHeight="1">
      <c r="A347" s="58">
        <v>294</v>
      </c>
      <c r="B347" s="218" t="s">
        <v>380</v>
      </c>
      <c r="C347" s="121" t="s">
        <v>388</v>
      </c>
      <c r="D347" s="219"/>
      <c r="E347" s="160">
        <v>332607.05000000005</v>
      </c>
      <c r="F347" s="160">
        <v>332607.05000000005</v>
      </c>
      <c r="G347" s="161">
        <v>266085.64</v>
      </c>
      <c r="H347" s="175"/>
      <c r="I347" s="7"/>
      <c r="J347" s="7"/>
      <c r="K347" s="7"/>
      <c r="L347" s="7"/>
    </row>
    <row r="348" spans="1:12" ht="48.75" customHeight="1">
      <c r="A348" s="58">
        <v>295</v>
      </c>
      <c r="B348" s="218" t="s">
        <v>382</v>
      </c>
      <c r="C348" s="121" t="s">
        <v>388</v>
      </c>
      <c r="D348" s="219"/>
      <c r="E348" s="160">
        <v>374508.31000000006</v>
      </c>
      <c r="F348" s="160">
        <v>374508.31000000006</v>
      </c>
      <c r="G348" s="161">
        <v>299606.65000000002</v>
      </c>
      <c r="H348" s="175"/>
      <c r="I348" s="7"/>
      <c r="J348" s="7"/>
      <c r="K348" s="7"/>
      <c r="L348" s="7"/>
    </row>
    <row r="349" spans="1:12" ht="48.75" customHeight="1">
      <c r="A349" s="58">
        <v>296</v>
      </c>
      <c r="B349" s="218" t="s">
        <v>364</v>
      </c>
      <c r="C349" s="121" t="s">
        <v>388</v>
      </c>
      <c r="D349" s="219"/>
      <c r="E349" s="160">
        <v>351650.61</v>
      </c>
      <c r="F349" s="160">
        <v>351650.61</v>
      </c>
      <c r="G349" s="161">
        <v>281320.49</v>
      </c>
      <c r="H349" s="175"/>
      <c r="I349" s="7"/>
      <c r="J349" s="7"/>
      <c r="K349" s="7"/>
      <c r="L349" s="7"/>
    </row>
    <row r="350" spans="1:12" ht="48.75" customHeight="1">
      <c r="A350" s="58">
        <v>297</v>
      </c>
      <c r="B350" s="162" t="s">
        <v>365</v>
      </c>
      <c r="C350" s="163" t="s">
        <v>388</v>
      </c>
      <c r="D350" s="164"/>
      <c r="E350" s="160">
        <v>361208.44</v>
      </c>
      <c r="F350" s="160">
        <v>361208.44</v>
      </c>
      <c r="G350" s="161">
        <v>288966.74</v>
      </c>
      <c r="H350" s="175"/>
      <c r="I350" s="7"/>
      <c r="J350" s="7"/>
      <c r="K350" s="7"/>
      <c r="L350" s="7"/>
    </row>
    <row r="351" spans="1:12" ht="48.75" customHeight="1">
      <c r="A351" s="58">
        <v>298</v>
      </c>
      <c r="B351" s="162" t="s">
        <v>376</v>
      </c>
      <c r="C351" s="163" t="s">
        <v>388</v>
      </c>
      <c r="D351" s="164"/>
      <c r="E351" s="160">
        <v>532359.14999999991</v>
      </c>
      <c r="F351" s="160">
        <v>532359.14999999991</v>
      </c>
      <c r="G351" s="161">
        <v>425887.31999999995</v>
      </c>
      <c r="H351" s="175"/>
      <c r="I351" s="7"/>
      <c r="J351" s="7"/>
      <c r="K351" s="7"/>
      <c r="L351" s="7"/>
    </row>
    <row r="352" spans="1:12" ht="48.75" customHeight="1">
      <c r="A352" s="58">
        <v>299</v>
      </c>
      <c r="B352" s="162" t="s">
        <v>378</v>
      </c>
      <c r="C352" s="163" t="s">
        <v>388</v>
      </c>
      <c r="D352" s="164"/>
      <c r="E352" s="160">
        <v>450000</v>
      </c>
      <c r="F352" s="160">
        <v>450000</v>
      </c>
      <c r="G352" s="161">
        <v>360000</v>
      </c>
      <c r="H352" s="175"/>
      <c r="I352" s="7"/>
      <c r="J352" s="7"/>
      <c r="K352" s="7"/>
      <c r="L352" s="7"/>
    </row>
    <row r="353" spans="1:12" ht="48.75" customHeight="1">
      <c r="A353" s="58">
        <v>300</v>
      </c>
      <c r="B353" s="162" t="s">
        <v>366</v>
      </c>
      <c r="C353" s="163" t="s">
        <v>388</v>
      </c>
      <c r="D353" s="164"/>
      <c r="E353" s="160">
        <v>346526.07000000007</v>
      </c>
      <c r="F353" s="160">
        <v>346526.06999999995</v>
      </c>
      <c r="G353" s="161">
        <v>277220.86</v>
      </c>
      <c r="H353" s="79"/>
      <c r="I353" s="7"/>
      <c r="J353" s="7"/>
      <c r="K353" s="7"/>
      <c r="L353" s="7"/>
    </row>
    <row r="354" spans="1:12" ht="48.75" customHeight="1">
      <c r="A354" s="58">
        <v>301</v>
      </c>
      <c r="B354" s="162" t="s">
        <v>367</v>
      </c>
      <c r="C354" s="163" t="s">
        <v>388</v>
      </c>
      <c r="D354" s="164"/>
      <c r="E354" s="160">
        <v>131899.44</v>
      </c>
      <c r="F354" s="160">
        <v>131899.44</v>
      </c>
      <c r="G354" s="161">
        <v>105519.56</v>
      </c>
      <c r="H354" s="79"/>
      <c r="I354" s="7"/>
      <c r="J354" s="7"/>
      <c r="K354" s="7"/>
      <c r="L354" s="7"/>
    </row>
    <row r="355" spans="1:12" ht="48.75" customHeight="1">
      <c r="A355" s="58">
        <v>302</v>
      </c>
      <c r="B355" s="162" t="s">
        <v>379</v>
      </c>
      <c r="C355" s="163" t="s">
        <v>388</v>
      </c>
      <c r="D355" s="164"/>
      <c r="E355" s="160">
        <v>390740.4</v>
      </c>
      <c r="F355" s="160">
        <v>390740.39999999997</v>
      </c>
      <c r="G355" s="161">
        <v>312592.31999999995</v>
      </c>
      <c r="H355" s="79"/>
      <c r="I355" s="7"/>
      <c r="J355" s="7"/>
      <c r="K355" s="7"/>
      <c r="L355" s="7"/>
    </row>
    <row r="356" spans="1:12" ht="48.75" customHeight="1">
      <c r="A356" s="58">
        <v>303</v>
      </c>
      <c r="B356" s="165" t="s">
        <v>369</v>
      </c>
      <c r="C356" s="166" t="s">
        <v>388</v>
      </c>
      <c r="D356" s="167"/>
      <c r="E356" s="154">
        <v>293592.23</v>
      </c>
      <c r="F356" s="154">
        <v>293592.23</v>
      </c>
      <c r="G356" s="155">
        <v>234873.77999999997</v>
      </c>
      <c r="H356" s="79"/>
      <c r="I356" s="7"/>
      <c r="J356" s="7"/>
      <c r="K356" s="7"/>
      <c r="L356" s="7"/>
    </row>
    <row r="357" spans="1:12" ht="48.75" customHeight="1">
      <c r="A357" s="58">
        <v>304</v>
      </c>
      <c r="B357" s="162" t="s">
        <v>370</v>
      </c>
      <c r="C357" s="163" t="s">
        <v>388</v>
      </c>
      <c r="D357" s="164"/>
      <c r="E357" s="160">
        <v>384706.69</v>
      </c>
      <c r="F357" s="160">
        <v>384706.68999999994</v>
      </c>
      <c r="G357" s="161">
        <v>307765.34999999998</v>
      </c>
      <c r="H357" s="79"/>
      <c r="I357" s="7"/>
      <c r="J357" s="7"/>
      <c r="K357" s="7"/>
      <c r="L357" s="7"/>
    </row>
    <row r="358" spans="1:12" ht="48.75" customHeight="1">
      <c r="A358" s="58">
        <v>305</v>
      </c>
      <c r="B358" s="162" t="s">
        <v>422</v>
      </c>
      <c r="C358" s="163" t="s">
        <v>388</v>
      </c>
      <c r="D358" s="164"/>
      <c r="E358" s="160">
        <v>214704.13</v>
      </c>
      <c r="F358" s="160">
        <v>214704.13</v>
      </c>
      <c r="G358" s="161">
        <v>171763.3</v>
      </c>
      <c r="H358" s="79"/>
      <c r="I358" s="7"/>
      <c r="J358" s="7"/>
      <c r="K358" s="7"/>
      <c r="L358" s="7"/>
    </row>
    <row r="359" spans="1:12" ht="48.75" customHeight="1">
      <c r="A359" s="58">
        <v>306</v>
      </c>
      <c r="B359" s="162" t="s">
        <v>386</v>
      </c>
      <c r="C359" s="163" t="s">
        <v>388</v>
      </c>
      <c r="D359" s="164"/>
      <c r="E359" s="160">
        <v>365186.63</v>
      </c>
      <c r="F359" s="160">
        <v>365186.63</v>
      </c>
      <c r="G359" s="161">
        <v>292149.31</v>
      </c>
      <c r="H359" s="79"/>
      <c r="I359" s="7"/>
      <c r="J359" s="7"/>
      <c r="K359" s="7"/>
      <c r="L359" s="7"/>
    </row>
    <row r="360" spans="1:12" ht="48.75" customHeight="1">
      <c r="A360" s="58">
        <v>307</v>
      </c>
      <c r="B360" s="162" t="s">
        <v>371</v>
      </c>
      <c r="C360" s="163" t="s">
        <v>388</v>
      </c>
      <c r="D360" s="164"/>
      <c r="E360" s="160">
        <v>407536.45000000007</v>
      </c>
      <c r="F360" s="160">
        <v>407536.45</v>
      </c>
      <c r="G360" s="161">
        <v>326029.16000000003</v>
      </c>
      <c r="H360" s="79"/>
      <c r="I360" s="7"/>
      <c r="J360" s="7"/>
      <c r="K360" s="7"/>
      <c r="L360" s="7"/>
    </row>
    <row r="361" spans="1:12" ht="48.75" customHeight="1">
      <c r="A361" s="58">
        <v>308</v>
      </c>
      <c r="B361" s="165" t="s">
        <v>372</v>
      </c>
      <c r="C361" s="166" t="s">
        <v>388</v>
      </c>
      <c r="D361" s="167"/>
      <c r="E361" s="154">
        <v>434530.70999999996</v>
      </c>
      <c r="F361" s="154">
        <v>434530.71</v>
      </c>
      <c r="G361" s="155">
        <v>347624.57</v>
      </c>
      <c r="H361" s="79"/>
      <c r="I361" s="7"/>
      <c r="J361" s="7"/>
      <c r="K361" s="7"/>
      <c r="L361" s="7"/>
    </row>
    <row r="362" spans="1:12" ht="48.75" customHeight="1">
      <c r="A362" s="58">
        <v>309</v>
      </c>
      <c r="B362" s="162" t="s">
        <v>377</v>
      </c>
      <c r="C362" s="163" t="s">
        <v>388</v>
      </c>
      <c r="D362" s="164"/>
      <c r="E362" s="160">
        <v>65415.06</v>
      </c>
      <c r="F362" s="160">
        <v>65415.06</v>
      </c>
      <c r="G362" s="161">
        <v>52332.05</v>
      </c>
      <c r="H362" s="79"/>
      <c r="I362" s="7"/>
      <c r="J362" s="7"/>
      <c r="K362" s="7"/>
      <c r="L362" s="7"/>
    </row>
    <row r="363" spans="1:12" ht="48.75" customHeight="1">
      <c r="A363" s="58">
        <v>310</v>
      </c>
      <c r="B363" s="165" t="s">
        <v>373</v>
      </c>
      <c r="C363" s="166" t="s">
        <v>388</v>
      </c>
      <c r="D363" s="167"/>
      <c r="E363" s="154">
        <v>352510.01</v>
      </c>
      <c r="F363" s="154">
        <v>352510.01</v>
      </c>
      <c r="G363" s="155">
        <v>282008.01</v>
      </c>
      <c r="H363" s="79"/>
      <c r="I363" s="7"/>
      <c r="J363" s="7"/>
      <c r="K363" s="7"/>
      <c r="L363" s="7"/>
    </row>
    <row r="364" spans="1:12" ht="48.75" customHeight="1">
      <c r="A364" s="58">
        <v>311</v>
      </c>
      <c r="B364" s="162" t="s">
        <v>387</v>
      </c>
      <c r="C364" s="163" t="s">
        <v>388</v>
      </c>
      <c r="D364" s="164"/>
      <c r="E364" s="160">
        <v>420860.06000000006</v>
      </c>
      <c r="F364" s="160">
        <v>420860.06000000006</v>
      </c>
      <c r="G364" s="161">
        <v>336688.05000000005</v>
      </c>
      <c r="H364" s="79"/>
      <c r="I364" s="7"/>
      <c r="J364" s="7"/>
      <c r="K364" s="7"/>
      <c r="L364" s="7"/>
    </row>
    <row r="365" spans="1:12" ht="48.75" customHeight="1">
      <c r="A365" s="58">
        <v>312</v>
      </c>
      <c r="B365" s="165" t="s">
        <v>390</v>
      </c>
      <c r="C365" s="166" t="s">
        <v>388</v>
      </c>
      <c r="D365" s="167"/>
      <c r="E365" s="154">
        <v>139141.98000000001</v>
      </c>
      <c r="F365" s="154">
        <v>139141.98000000001</v>
      </c>
      <c r="G365" s="155">
        <v>111313.58</v>
      </c>
      <c r="H365" s="79"/>
      <c r="I365" s="7"/>
      <c r="J365" s="7"/>
      <c r="K365" s="7"/>
      <c r="L365" s="7"/>
    </row>
    <row r="366" spans="1:12" ht="48.75" customHeight="1">
      <c r="A366" s="58">
        <v>313</v>
      </c>
      <c r="B366" s="165" t="s">
        <v>368</v>
      </c>
      <c r="C366" s="166" t="s">
        <v>388</v>
      </c>
      <c r="D366" s="167"/>
      <c r="E366" s="154">
        <v>245529.21</v>
      </c>
      <c r="F366" s="154">
        <v>245529.21</v>
      </c>
      <c r="G366" s="155">
        <v>196423.37</v>
      </c>
      <c r="H366" s="79"/>
      <c r="I366" s="7"/>
      <c r="J366" s="7"/>
      <c r="K366" s="7"/>
      <c r="L366" s="7"/>
    </row>
    <row r="367" spans="1:12" ht="48.75" customHeight="1">
      <c r="A367" s="58">
        <v>314</v>
      </c>
      <c r="B367" s="171" t="s">
        <v>385</v>
      </c>
      <c r="C367" s="172" t="s">
        <v>388</v>
      </c>
      <c r="D367" s="167"/>
      <c r="E367" s="154">
        <v>149391.10999999999</v>
      </c>
      <c r="F367" s="154">
        <v>149391.10999999999</v>
      </c>
      <c r="G367" s="155">
        <v>119512.89</v>
      </c>
      <c r="H367" s="79"/>
      <c r="I367" s="7"/>
      <c r="J367" s="7"/>
      <c r="K367" s="7"/>
      <c r="L367" s="7"/>
    </row>
    <row r="368" spans="1:12" ht="48.75" customHeight="1">
      <c r="A368" s="58">
        <v>315</v>
      </c>
      <c r="B368" s="171" t="s">
        <v>375</v>
      </c>
      <c r="C368" s="172" t="s">
        <v>388</v>
      </c>
      <c r="D368" s="167"/>
      <c r="E368" s="154">
        <v>18307.54</v>
      </c>
      <c r="F368" s="154">
        <v>18307.54</v>
      </c>
      <c r="G368" s="155">
        <v>14646.03</v>
      </c>
      <c r="H368" s="79"/>
      <c r="I368" s="7"/>
      <c r="J368" s="7"/>
      <c r="K368" s="7"/>
      <c r="L368" s="7"/>
    </row>
    <row r="369" spans="1:12" ht="48.75" customHeight="1">
      <c r="A369" s="58">
        <v>316</v>
      </c>
      <c r="B369" s="171" t="s">
        <v>374</v>
      </c>
      <c r="C369" s="172" t="s">
        <v>388</v>
      </c>
      <c r="D369" s="167"/>
      <c r="E369" s="154">
        <f t="shared" ref="E369" si="18">F369</f>
        <v>164605.11000000002</v>
      </c>
      <c r="F369" s="154">
        <f>5338.66+7439.1+151827.35</f>
        <v>164605.11000000002</v>
      </c>
      <c r="G369" s="155">
        <f>4270.93+5951.28+121461.88</f>
        <v>131684.09</v>
      </c>
      <c r="H369" s="79"/>
      <c r="I369" s="7"/>
      <c r="J369" s="7"/>
      <c r="K369" s="7"/>
      <c r="L369" s="7"/>
    </row>
    <row r="370" spans="1:12" ht="48.75" customHeight="1">
      <c r="A370" s="58">
        <v>317</v>
      </c>
      <c r="B370" s="171" t="s">
        <v>363</v>
      </c>
      <c r="C370" s="172" t="s">
        <v>388</v>
      </c>
      <c r="D370" s="167"/>
      <c r="E370" s="154">
        <v>167781.70999999996</v>
      </c>
      <c r="F370" s="154">
        <v>167781.71</v>
      </c>
      <c r="G370" s="155">
        <v>134225.37</v>
      </c>
      <c r="H370" s="79"/>
      <c r="I370" s="7"/>
      <c r="J370" s="7"/>
      <c r="L370" s="7"/>
    </row>
    <row r="371" spans="1:12" ht="48.75" customHeight="1">
      <c r="A371" s="58">
        <v>318</v>
      </c>
      <c r="B371" s="171" t="s">
        <v>381</v>
      </c>
      <c r="C371" s="172" t="s">
        <v>388</v>
      </c>
      <c r="D371" s="167"/>
      <c r="E371" s="154">
        <v>273570.32</v>
      </c>
      <c r="F371" s="154">
        <v>273570.31999999995</v>
      </c>
      <c r="G371" s="155">
        <v>218856.25999999998</v>
      </c>
      <c r="H371" s="79"/>
      <c r="I371" s="7"/>
      <c r="J371" s="7"/>
      <c r="L371" s="7"/>
    </row>
    <row r="372" spans="1:12" ht="48.75" customHeight="1">
      <c r="A372" s="58">
        <v>319</v>
      </c>
      <c r="B372" s="171" t="s">
        <v>389</v>
      </c>
      <c r="C372" s="172" t="s">
        <v>388</v>
      </c>
      <c r="D372" s="167"/>
      <c r="E372" s="154">
        <v>208395.62</v>
      </c>
      <c r="F372" s="154">
        <v>208395.62</v>
      </c>
      <c r="G372" s="155">
        <v>166716.5</v>
      </c>
      <c r="H372" s="79"/>
      <c r="I372" s="7"/>
      <c r="J372" s="7"/>
      <c r="L372" s="7"/>
    </row>
    <row r="373" spans="1:12" ht="48.75" customHeight="1" thickBot="1">
      <c r="A373" s="58">
        <v>320</v>
      </c>
      <c r="B373" s="197" t="s">
        <v>499</v>
      </c>
      <c r="C373" s="198" t="s">
        <v>388</v>
      </c>
      <c r="D373" s="199"/>
      <c r="E373" s="200">
        <v>92546.17</v>
      </c>
      <c r="F373" s="200">
        <v>92546.17</v>
      </c>
      <c r="G373" s="201">
        <v>74036.94</v>
      </c>
      <c r="H373" s="79"/>
      <c r="I373" s="7"/>
      <c r="J373" s="7"/>
      <c r="L373" s="7"/>
    </row>
    <row r="374" spans="1:12" ht="37.5" customHeight="1" thickBot="1">
      <c r="A374" s="235" t="s">
        <v>360</v>
      </c>
      <c r="B374" s="236"/>
      <c r="C374" s="23">
        <f>COUNTA(C345:C373)</f>
        <v>29</v>
      </c>
      <c r="D374" s="24"/>
      <c r="E374" s="25">
        <f>SUM(E345:E373)</f>
        <v>8415239.9400000013</v>
      </c>
      <c r="F374" s="25">
        <f t="shared" ref="F374:G374" si="19">SUM(F345:F373)</f>
        <v>8415239.9399999995</v>
      </c>
      <c r="G374" s="176">
        <f t="shared" si="19"/>
        <v>6732191.959999999</v>
      </c>
      <c r="H374" s="79"/>
      <c r="I374" s="7"/>
      <c r="J374" s="7"/>
      <c r="L374" s="7"/>
    </row>
    <row r="375" spans="1:12" ht="37.5" customHeight="1" thickBot="1">
      <c r="A375" s="254" t="s">
        <v>471</v>
      </c>
      <c r="B375" s="255"/>
      <c r="C375" s="255"/>
      <c r="D375" s="255"/>
      <c r="E375" s="255"/>
      <c r="F375" s="255"/>
      <c r="G375" s="256"/>
      <c r="H375" s="79"/>
      <c r="I375" s="7"/>
      <c r="J375" s="7"/>
      <c r="L375" s="7"/>
    </row>
    <row r="376" spans="1:12" ht="48.75" customHeight="1">
      <c r="A376" s="118">
        <v>321</v>
      </c>
      <c r="B376" s="171" t="s">
        <v>435</v>
      </c>
      <c r="C376" s="172" t="s">
        <v>388</v>
      </c>
      <c r="D376" s="167"/>
      <c r="E376" s="154">
        <v>267778.52</v>
      </c>
      <c r="F376" s="154">
        <v>267778.52</v>
      </c>
      <c r="G376" s="155">
        <v>214222.81</v>
      </c>
      <c r="H376" s="79"/>
      <c r="I376" s="7"/>
      <c r="J376" s="7"/>
      <c r="L376" s="7"/>
    </row>
    <row r="377" spans="1:12" ht="37.5" customHeight="1">
      <c r="A377" s="118">
        <v>322</v>
      </c>
      <c r="B377" s="171" t="s">
        <v>441</v>
      </c>
      <c r="C377" s="172" t="s">
        <v>388</v>
      </c>
      <c r="D377" s="167"/>
      <c r="E377" s="154">
        <v>72482.63</v>
      </c>
      <c r="F377" s="154">
        <v>72482.63</v>
      </c>
      <c r="G377" s="155">
        <v>57986.1</v>
      </c>
      <c r="H377" s="79"/>
      <c r="I377" s="7"/>
      <c r="J377" s="7"/>
      <c r="L377" s="7"/>
    </row>
    <row r="378" spans="1:12" ht="37.5" customHeight="1">
      <c r="A378" s="118">
        <v>323</v>
      </c>
      <c r="B378" s="173" t="s">
        <v>508</v>
      </c>
      <c r="C378" s="174" t="s">
        <v>388</v>
      </c>
      <c r="D378" s="164"/>
      <c r="E378" s="160">
        <v>129022.76999999999</v>
      </c>
      <c r="F378" s="160">
        <v>129022.76999999999</v>
      </c>
      <c r="G378" s="161">
        <v>103218.22</v>
      </c>
      <c r="H378" s="79"/>
      <c r="I378" s="7"/>
      <c r="J378" s="7"/>
      <c r="L378" s="7"/>
    </row>
    <row r="379" spans="1:12" ht="48.75" customHeight="1">
      <c r="A379" s="118">
        <v>324</v>
      </c>
      <c r="B379" s="171" t="s">
        <v>439</v>
      </c>
      <c r="C379" s="172" t="s">
        <v>388</v>
      </c>
      <c r="D379" s="167"/>
      <c r="E379" s="154">
        <v>89424.12</v>
      </c>
      <c r="F379" s="154">
        <v>89424.12</v>
      </c>
      <c r="G379" s="155">
        <v>71539.289999999994</v>
      </c>
      <c r="H379" s="79"/>
      <c r="I379" s="7"/>
      <c r="J379" s="7"/>
      <c r="L379" s="7"/>
    </row>
    <row r="380" spans="1:12" ht="48.75" customHeight="1">
      <c r="A380" s="118">
        <v>325</v>
      </c>
      <c r="B380" s="171" t="s">
        <v>509</v>
      </c>
      <c r="C380" s="172" t="s">
        <v>388</v>
      </c>
      <c r="D380" s="167"/>
      <c r="E380" s="154">
        <v>53228.439999999995</v>
      </c>
      <c r="F380" s="154">
        <v>53228.439999999995</v>
      </c>
      <c r="G380" s="155">
        <v>42582.75</v>
      </c>
      <c r="H380" s="79"/>
      <c r="I380" s="7"/>
      <c r="J380" s="7"/>
      <c r="K380" s="7"/>
      <c r="L380" s="7"/>
    </row>
    <row r="381" spans="1:12" ht="37.5" customHeight="1">
      <c r="A381" s="118">
        <v>326</v>
      </c>
      <c r="B381" s="171" t="s">
        <v>458</v>
      </c>
      <c r="C381" s="172" t="s">
        <v>388</v>
      </c>
      <c r="D381" s="167"/>
      <c r="E381" s="154">
        <v>192729.61</v>
      </c>
      <c r="F381" s="154">
        <v>192729.61</v>
      </c>
      <c r="G381" s="155">
        <v>154183.67999999999</v>
      </c>
      <c r="H381" s="79"/>
      <c r="I381" s="7"/>
      <c r="J381" s="7"/>
      <c r="K381" s="7"/>
      <c r="L381" s="7"/>
    </row>
    <row r="382" spans="1:12" ht="37.5" customHeight="1">
      <c r="A382" s="118">
        <v>327</v>
      </c>
      <c r="B382" s="171" t="s">
        <v>436</v>
      </c>
      <c r="C382" s="172" t="s">
        <v>388</v>
      </c>
      <c r="D382" s="167"/>
      <c r="E382" s="154">
        <v>156554.94</v>
      </c>
      <c r="F382" s="154">
        <v>156554.94</v>
      </c>
      <c r="G382" s="155">
        <v>125243.95</v>
      </c>
      <c r="H382" s="79"/>
      <c r="I382" s="7"/>
      <c r="J382" s="7"/>
      <c r="K382" s="7"/>
      <c r="L382" s="7"/>
    </row>
    <row r="383" spans="1:12" ht="48.75" customHeight="1">
      <c r="A383" s="118">
        <v>328</v>
      </c>
      <c r="B383" s="173" t="s">
        <v>432</v>
      </c>
      <c r="C383" s="174" t="s">
        <v>388</v>
      </c>
      <c r="D383" s="164"/>
      <c r="E383" s="160">
        <v>227482.13999999996</v>
      </c>
      <c r="F383" s="160">
        <v>227482.14</v>
      </c>
      <c r="G383" s="161">
        <v>181985.71</v>
      </c>
      <c r="H383" s="79"/>
      <c r="I383" s="7"/>
      <c r="J383" s="7"/>
      <c r="K383" s="7"/>
      <c r="L383" s="7"/>
    </row>
    <row r="384" spans="1:12" ht="48.75" customHeight="1">
      <c r="A384" s="118">
        <v>329</v>
      </c>
      <c r="B384" s="171" t="s">
        <v>431</v>
      </c>
      <c r="C384" s="172" t="s">
        <v>388</v>
      </c>
      <c r="D384" s="167"/>
      <c r="E384" s="154">
        <v>68566.399999999994</v>
      </c>
      <c r="F384" s="154">
        <v>68566.399999999994</v>
      </c>
      <c r="G384" s="155">
        <v>54853.120000000003</v>
      </c>
      <c r="H384" s="79"/>
      <c r="I384" s="7"/>
      <c r="J384" s="7"/>
      <c r="K384" s="7"/>
      <c r="L384" s="7"/>
    </row>
    <row r="385" spans="1:12" ht="48.75" customHeight="1">
      <c r="A385" s="118">
        <v>330</v>
      </c>
      <c r="B385" s="171" t="s">
        <v>434</v>
      </c>
      <c r="C385" s="172" t="s">
        <v>388</v>
      </c>
      <c r="D385" s="167"/>
      <c r="E385" s="154">
        <v>188332.61</v>
      </c>
      <c r="F385" s="154">
        <v>188332.61</v>
      </c>
      <c r="G385" s="155">
        <v>150666.08000000002</v>
      </c>
      <c r="H385" s="79"/>
      <c r="I385" s="7"/>
      <c r="J385" s="7"/>
      <c r="K385" s="7"/>
      <c r="L385" s="7"/>
    </row>
    <row r="386" spans="1:12" ht="48.75" customHeight="1">
      <c r="A386" s="118">
        <v>331</v>
      </c>
      <c r="B386" s="171" t="s">
        <v>438</v>
      </c>
      <c r="C386" s="172" t="s">
        <v>388</v>
      </c>
      <c r="D386" s="167"/>
      <c r="E386" s="154">
        <v>184083.13</v>
      </c>
      <c r="F386" s="154">
        <v>184083.13</v>
      </c>
      <c r="G386" s="155">
        <v>147266.51</v>
      </c>
      <c r="H386" s="79"/>
      <c r="I386" s="7"/>
      <c r="J386" s="7"/>
      <c r="K386" s="7"/>
      <c r="L386" s="7"/>
    </row>
    <row r="387" spans="1:12" ht="48.75" customHeight="1" thickBot="1">
      <c r="A387" s="118">
        <v>332</v>
      </c>
      <c r="B387" s="171" t="s">
        <v>437</v>
      </c>
      <c r="C387" s="172" t="s">
        <v>388</v>
      </c>
      <c r="D387" s="167"/>
      <c r="E387" s="154">
        <v>43886.020000000004</v>
      </c>
      <c r="F387" s="154">
        <v>43886.02</v>
      </c>
      <c r="G387" s="155">
        <v>35108.82</v>
      </c>
      <c r="H387" s="79"/>
      <c r="I387" s="7"/>
      <c r="J387" s="7"/>
      <c r="K387" s="7"/>
      <c r="L387" s="7"/>
    </row>
    <row r="388" spans="1:12" ht="33" customHeight="1" thickBot="1">
      <c r="A388" s="252" t="s">
        <v>472</v>
      </c>
      <c r="B388" s="253"/>
      <c r="C388" s="23">
        <f>COUNTA(C376:C387)</f>
        <v>12</v>
      </c>
      <c r="D388" s="24"/>
      <c r="E388" s="25">
        <f>SUM(E376:E387)</f>
        <v>1673571.3299999996</v>
      </c>
      <c r="F388" s="25">
        <f>SUM(F376:F387)</f>
        <v>1673571.3299999996</v>
      </c>
      <c r="G388" s="176">
        <f>SUM(G376:G387)</f>
        <v>1338857.04</v>
      </c>
      <c r="H388" s="7"/>
      <c r="I388" s="7"/>
      <c r="J388" s="7"/>
      <c r="K388" s="7"/>
    </row>
    <row r="389" spans="1:12" ht="33" customHeight="1" thickBot="1">
      <c r="A389" s="249" t="s">
        <v>403</v>
      </c>
      <c r="B389" s="250"/>
      <c r="C389" s="177">
        <f>C374+C388</f>
        <v>41</v>
      </c>
      <c r="D389" s="177"/>
      <c r="E389" s="16">
        <f>E374+E388</f>
        <v>10088811.270000001</v>
      </c>
      <c r="F389" s="16">
        <f>F374+F388</f>
        <v>10088811.27</v>
      </c>
      <c r="G389" s="99">
        <f>G374+G388</f>
        <v>8071048.9999999991</v>
      </c>
      <c r="H389" s="7"/>
      <c r="I389" s="7"/>
      <c r="J389" s="7"/>
      <c r="K389" s="7"/>
    </row>
    <row r="390" spans="1:12" ht="39.75" customHeight="1" thickBot="1">
      <c r="A390" s="257" t="s">
        <v>473</v>
      </c>
      <c r="B390" s="258"/>
      <c r="C390" s="222">
        <f>C300+C260+C206+C343+C389</f>
        <v>332</v>
      </c>
      <c r="D390" s="223"/>
      <c r="E390" s="224">
        <f>E300+E260+E206+E343+E389</f>
        <v>863598079.82000005</v>
      </c>
      <c r="F390" s="224">
        <f>F300+F260+F206+F343+F389</f>
        <v>482282756.17999989</v>
      </c>
      <c r="G390" s="225">
        <f>G300+G260+G206+G343+G389</f>
        <v>362280018.94694</v>
      </c>
      <c r="H390" s="7"/>
      <c r="I390" s="7"/>
      <c r="J390" s="7"/>
      <c r="K390" s="7"/>
    </row>
    <row r="391" spans="1:12" ht="39.75" customHeight="1">
      <c r="C391" s="168"/>
      <c r="D391" s="156"/>
      <c r="E391" s="156"/>
      <c r="F391" s="156"/>
      <c r="G391" s="7"/>
      <c r="H391" s="7"/>
      <c r="I391" s="7"/>
      <c r="J391" s="7"/>
      <c r="K391" s="7"/>
    </row>
    <row r="392" spans="1:12" ht="76.5" customHeight="1">
      <c r="A392" s="68"/>
      <c r="B392" s="184"/>
      <c r="C392" s="186"/>
      <c r="D392" s="28"/>
      <c r="E392" s="251"/>
      <c r="F392" s="251"/>
      <c r="G392" s="251"/>
      <c r="H392" s="135"/>
      <c r="I392" s="7"/>
      <c r="J392" s="7"/>
    </row>
    <row r="393" spans="1:12" ht="66" customHeight="1">
      <c r="A393" s="31"/>
      <c r="B393" s="184"/>
      <c r="C393" s="32"/>
      <c r="D393" s="30"/>
      <c r="E393" s="251"/>
      <c r="F393" s="251"/>
      <c r="G393" s="251"/>
    </row>
    <row r="394" spans="1:12" ht="30.75" customHeight="1">
      <c r="C394" s="191"/>
      <c r="E394" s="135"/>
      <c r="F394" s="135"/>
      <c r="G394" s="135"/>
    </row>
    <row r="395" spans="1:12">
      <c r="E395" s="5"/>
    </row>
    <row r="397" spans="1:12">
      <c r="F397" s="5"/>
    </row>
  </sheetData>
  <mergeCells count="50">
    <mergeCell ref="A290:B290"/>
    <mergeCell ref="A300:B300"/>
    <mergeCell ref="A260:B260"/>
    <mergeCell ref="A301:G301"/>
    <mergeCell ref="A342:B342"/>
    <mergeCell ref="A272:G272"/>
    <mergeCell ref="A261:G261"/>
    <mergeCell ref="A271:B271"/>
    <mergeCell ref="A291:G291"/>
    <mergeCell ref="A299:B299"/>
    <mergeCell ref="A389:B389"/>
    <mergeCell ref="E392:G393"/>
    <mergeCell ref="A343:B343"/>
    <mergeCell ref="A344:G344"/>
    <mergeCell ref="A374:B374"/>
    <mergeCell ref="A388:B388"/>
    <mergeCell ref="A375:G375"/>
    <mergeCell ref="A390:B390"/>
    <mergeCell ref="A33:B33"/>
    <mergeCell ref="A50:B50"/>
    <mergeCell ref="A82:B82"/>
    <mergeCell ref="A34:G34"/>
    <mergeCell ref="A259:B259"/>
    <mergeCell ref="A227:G227"/>
    <mergeCell ref="A240:G240"/>
    <mergeCell ref="A247:B247"/>
    <mergeCell ref="A160:G160"/>
    <mergeCell ref="A184:G184"/>
    <mergeCell ref="A183:B183"/>
    <mergeCell ref="A248:G248"/>
    <mergeCell ref="A226:B226"/>
    <mergeCell ref="A103:B103"/>
    <mergeCell ref="A51:G51"/>
    <mergeCell ref="A133:G133"/>
    <mergeCell ref="A6:B6"/>
    <mergeCell ref="A7:B7"/>
    <mergeCell ref="E7:G7"/>
    <mergeCell ref="A23:B23"/>
    <mergeCell ref="A24:G24"/>
    <mergeCell ref="A9:G9"/>
    <mergeCell ref="A159:B159"/>
    <mergeCell ref="A206:B206"/>
    <mergeCell ref="A83:G83"/>
    <mergeCell ref="A211:G211"/>
    <mergeCell ref="A239:B239"/>
    <mergeCell ref="A104:G104"/>
    <mergeCell ref="A132:B132"/>
    <mergeCell ref="A197:B197"/>
    <mergeCell ref="A198:G198"/>
    <mergeCell ref="A205:B205"/>
  </mergeCells>
  <printOptions horizontalCentered="1"/>
  <pageMargins left="0" right="0" top="0.35433070866141736" bottom="0" header="0" footer="0"/>
  <pageSetup paperSize="9" scale="44" orientation="portrait" r:id="rId1"/>
  <headerFooter alignWithMargins="0"/>
  <rowBreaks count="17" manualBreakCount="17">
    <brk id="21" max="6" man="1"/>
    <brk id="41" max="6" man="1"/>
    <brk id="60" max="6" man="1"/>
    <brk id="75" max="6" man="1"/>
    <brk id="91" max="6" man="1"/>
    <brk id="113" max="6" man="1"/>
    <brk id="128" max="6" man="1"/>
    <brk id="148" max="6" man="1"/>
    <brk id="169" max="6" man="1"/>
    <brk id="206" max="6" man="1"/>
    <brk id="220" max="6" man="1"/>
    <brk id="235" max="6" man="1"/>
    <brk id="263" max="6" man="1"/>
    <brk id="287" max="6" man="1"/>
    <brk id="310" max="6" man="1"/>
    <brk id="328" max="6" man="1"/>
    <brk id="3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6DA4AC71D6F41B2E9222263226458" ma:contentTypeVersion="0" ma:contentTypeDescription="Create a new document." ma:contentTypeScope="" ma:versionID="7c787eacdd943e26ec22135a9cc062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BD81B-A13B-4E5F-95D6-8D77CC1CB0BB}">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7143200-FC78-442A-86FC-4B5B11A3617D}">
  <ds:schemaRefs>
    <ds:schemaRef ds:uri="http://schemas.microsoft.com/sharepoint/v3/contenttype/forms"/>
  </ds:schemaRefs>
</ds:datastoreItem>
</file>

<file path=customXml/itemProps3.xml><?xml version="1.0" encoding="utf-8"?>
<ds:datastoreItem xmlns:ds="http://schemas.openxmlformats.org/officeDocument/2006/customXml" ds:itemID="{F2909657-CD91-4E3A-8D55-F593C6DBB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Isplaćeni</vt:lpstr>
      <vt:lpstr>Isplaćeni!Print_Area</vt:lpstr>
      <vt:lpstr>Isplaćeni!Print_Titles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Martina Pajač</cp:lastModifiedBy>
  <cp:lastPrinted>2014-12-02T10:12:07Z</cp:lastPrinted>
  <dcterms:created xsi:type="dcterms:W3CDTF">1996-10-14T23:33:28Z</dcterms:created>
  <dcterms:modified xsi:type="dcterms:W3CDTF">2015-01-08T10:05:18Z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0x0101005E66DA4AC71D6F41B2E9222263226458</vt:lpwstr>
  </property>
</Properties>
</file>