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8_{F3552089-20CE-46A0-BBED-3FB697DDFBF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5 одсто" sheetId="1" r:id="rId1"/>
    <sheet name="ж.ресурси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" i="1" l="1"/>
  <c r="E4" i="1"/>
  <c r="E10" i="1"/>
  <c r="E11" i="1"/>
  <c r="E13" i="1"/>
  <c r="E15" i="1"/>
  <c r="E18" i="1"/>
  <c r="E19" i="1"/>
  <c r="E20" i="1"/>
  <c r="E21" i="1"/>
  <c r="E22" i="1"/>
  <c r="E24" i="1"/>
  <c r="E25" i="1"/>
  <c r="E26" i="1"/>
  <c r="E28" i="1"/>
  <c r="E29" i="1"/>
  <c r="F10" i="1" l="1"/>
  <c r="F11" i="1"/>
  <c r="F13" i="1"/>
  <c r="F15" i="1"/>
  <c r="F18" i="1"/>
  <c r="F19" i="1"/>
  <c r="F20" i="1"/>
  <c r="F21" i="1"/>
  <c r="F24" i="1"/>
  <c r="F25" i="1"/>
  <c r="F28" i="1"/>
  <c r="B9" i="1"/>
  <c r="B12" i="1"/>
  <c r="B14" i="1"/>
  <c r="B17" i="1"/>
  <c r="B23" i="1"/>
  <c r="B27" i="1"/>
  <c r="B8" i="1" l="1"/>
  <c r="D9" i="1"/>
  <c r="D12" i="1"/>
  <c r="D14" i="1"/>
  <c r="D17" i="1"/>
  <c r="D23" i="1"/>
  <c r="D27" i="1"/>
  <c r="D5" i="1"/>
  <c r="F4" i="1"/>
  <c r="D3" i="1"/>
  <c r="F2" i="1"/>
  <c r="F14" i="1" l="1"/>
  <c r="E14" i="1"/>
  <c r="F27" i="1"/>
  <c r="E27" i="1"/>
  <c r="F12" i="1"/>
  <c r="E12" i="1"/>
  <c r="F23" i="1"/>
  <c r="E23" i="1"/>
  <c r="F9" i="1"/>
  <c r="E9" i="1"/>
  <c r="F17" i="1"/>
  <c r="E17" i="1"/>
  <c r="D8" i="1"/>
  <c r="E8" i="1" s="1"/>
  <c r="D6" i="1"/>
  <c r="D7" i="1" l="1"/>
  <c r="F8" i="1"/>
  <c r="B5" i="1"/>
  <c r="B3" i="1"/>
  <c r="E3" i="1" s="1"/>
  <c r="B6" i="1" l="1"/>
  <c r="E6" i="1" s="1"/>
  <c r="F3" i="1"/>
  <c r="B7" i="1" l="1"/>
</calcChain>
</file>

<file path=xl/sharedStrings.xml><?xml version="1.0" encoding="utf-8"?>
<sst xmlns="http://schemas.openxmlformats.org/spreadsheetml/2006/main" count="39" uniqueCount="39">
  <si>
    <t>Укупни порески приходи</t>
  </si>
  <si>
    <t>Субвенције у пољопривреди</t>
  </si>
  <si>
    <t>еура</t>
  </si>
  <si>
    <t>рсд</t>
  </si>
  <si>
    <t>10 РПГ</t>
  </si>
  <si>
    <t>Опис</t>
  </si>
  <si>
    <t>5% по Закону о подстицајима о пољ и РР</t>
  </si>
  <si>
    <r>
      <t xml:space="preserve">% од </t>
    </r>
    <r>
      <rPr>
        <sz val="11"/>
        <color theme="1"/>
        <rFont val="Calibri"/>
        <family val="2"/>
        <charset val="238"/>
      </rPr>
      <t>∑</t>
    </r>
    <r>
      <rPr>
        <sz val="11"/>
        <color theme="1"/>
        <rFont val="Calibri"/>
        <family val="2"/>
      </rPr>
      <t>пореских прихода</t>
    </r>
  </si>
  <si>
    <t>Умањено испод мин 5% по Закону о пољ и РР</t>
  </si>
  <si>
    <t>% закинут до припадајућег минимума</t>
  </si>
  <si>
    <t>Ребаланс 1-2022</t>
  </si>
  <si>
    <t>451 - Здравље животиња</t>
  </si>
  <si>
    <t>451 - Безб хране ЖП и хране за Ж</t>
  </si>
  <si>
    <t>Управа за ВЕТЕРИНУ</t>
  </si>
  <si>
    <t>Управа за ЗАШТИТУ БИЉА</t>
  </si>
  <si>
    <t>451 - Без хране и хране за Ж биљног порекла</t>
  </si>
  <si>
    <t>Управа за ШУМЕ</t>
  </si>
  <si>
    <t>451 - Одрж развој и унапређење шумарства</t>
  </si>
  <si>
    <t>451 - Одрж развој и унапређење ловства</t>
  </si>
  <si>
    <t>Управа за АГРАРНА ПЛАЋАЊА</t>
  </si>
  <si>
    <t>451 - Директна плаћања</t>
  </si>
  <si>
    <t>451 - Мере руралног развоја</t>
  </si>
  <si>
    <t xml:space="preserve">451 - Кредитна подршка пољопривреди </t>
  </si>
  <si>
    <t>451 - Посебни подстицаји</t>
  </si>
  <si>
    <t>ИПАРД</t>
  </si>
  <si>
    <t>451 - Субвенције</t>
  </si>
  <si>
    <t>451 - Пројекат тржишно оријентисане пољ</t>
  </si>
  <si>
    <t>451 - Превенција и подршка због COVID 19</t>
  </si>
  <si>
    <t>Управа за ПОЉ. ЗЕМЉИШТЕ</t>
  </si>
  <si>
    <t>451 - Подршка уређењу пољ. земљишта</t>
  </si>
  <si>
    <t>451 - Подршка заштити и коришћењу ПЗ</t>
  </si>
  <si>
    <t>451 - Правила и мере уређења тржишта</t>
  </si>
  <si>
    <t>451 - СУБВЕНЦИЈЕ и ПОДСТИЦАЈИ</t>
  </si>
  <si>
    <t>Донације међ орг</t>
  </si>
  <si>
    <t>0,29 РСД/ха</t>
  </si>
  <si>
    <t>Ребаланс - Буџет</t>
  </si>
  <si>
    <t>100.00</t>
  </si>
  <si>
    <t xml:space="preserve"> Буџет 2022</t>
  </si>
  <si>
    <t>Р-1-22/Б-2022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</si>
</sst>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3" fontId="1" fillId="0" borderId="0" xfId="0" applyNumberFormat="1" applyFont="1"/>
    <xf numFmtId="1" fontId="3" fillId="0" borderId="0" xfId="0" applyNumberFormat="1" applyFont="1"/>
    <xf numFmtId="0" fontId="1" fillId="0" borderId="0" xfId="0" applyFont="1"/>
    <xf numFmtId="164" fontId="0" fillId="0" borderId="0" xfId="0" applyNumberFormat="1"/>
    <xf numFmtId="2" fontId="2" fillId="0" borderId="0" xfId="0" applyNumberFormat="1" applyFont="1"/>
    <xf numFmtId="0" fontId="4" fillId="0" borderId="0" xfId="0" applyFont="1"/>
    <xf numFmtId="2" fontId="1" fillId="0" borderId="0" xfId="0" applyNumberFormat="1" applyFont="1"/>
    <xf numFmtId="164" fontId="1" fillId="0" borderId="0" xfId="0" applyNumberFormat="1" applyFont="1"/>
    <xf numFmtId="0" fontId="5" fillId="0" borderId="0" xfId="0" applyFont="1" applyAlignment="1">
      <alignment horizontal="center"/>
    </xf>
    <xf numFmtId="0" fontId="2" fillId="2" borderId="0" xfId="0" applyFont="1" applyFill="1"/>
    <xf numFmtId="2" fontId="0" fillId="0" borderId="0" xfId="0" applyNumberFormat="1"/>
    <xf numFmtId="2" fontId="1" fillId="2" borderId="0" xfId="0" applyNumberFormat="1" applyFont="1" applyFill="1"/>
    <xf numFmtId="3" fontId="2" fillId="2" borderId="0" xfId="0" applyNumberFormat="1" applyFont="1" applyFill="1"/>
    <xf numFmtId="2" fontId="2" fillId="2" borderId="0" xfId="0" applyNumberFormat="1" applyFont="1" applyFill="1"/>
    <xf numFmtId="3" fontId="1" fillId="2" borderId="0" xfId="0" applyNumberFormat="1" applyFont="1" applyFill="1"/>
    <xf numFmtId="2" fontId="2" fillId="3" borderId="0" xfId="0" applyNumberFormat="1" applyFont="1" applyFill="1" applyAlignment="1">
      <alignment horizontal="center"/>
    </xf>
    <xf numFmtId="0" fontId="0" fillId="4" borderId="0" xfId="0" applyFill="1"/>
    <xf numFmtId="3" fontId="2" fillId="4" borderId="0" xfId="0" applyNumberFormat="1" applyFont="1" applyFill="1"/>
    <xf numFmtId="3" fontId="1" fillId="4" borderId="0" xfId="0" applyNumberFormat="1" applyFont="1" applyFill="1"/>
    <xf numFmtId="4" fontId="1" fillId="4" borderId="0" xfId="0" applyNumberFormat="1" applyFont="1" applyFill="1"/>
    <xf numFmtId="3" fontId="1" fillId="6" borderId="0" xfId="0" applyNumberFormat="1" applyFont="1" applyFill="1"/>
    <xf numFmtId="3" fontId="1" fillId="5" borderId="0" xfId="0" applyNumberFormat="1" applyFont="1" applyFill="1"/>
    <xf numFmtId="2" fontId="0" fillId="0" borderId="0" xfId="0" applyNumberFormat="1" applyAlignment="1">
      <alignment horizontal="right"/>
    </xf>
    <xf numFmtId="1" fontId="2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tabSelected="1" topLeftCell="A6" workbookViewId="0">
      <selection activeCell="G6" sqref="G6"/>
    </sheetView>
  </sheetViews>
  <sheetFormatPr defaultRowHeight="15" x14ac:dyDescent="0.25"/>
  <cols>
    <col min="1" max="1" width="42.140625" customWidth="1"/>
    <col min="2" max="2" width="17.7109375" customWidth="1"/>
    <col min="3" max="3" width="11.140625" bestFit="1" customWidth="1"/>
    <col min="4" max="5" width="17.28515625" customWidth="1"/>
    <col min="6" max="6" width="12.85546875" customWidth="1"/>
    <col min="9" max="9" width="14.85546875" bestFit="1" customWidth="1"/>
  </cols>
  <sheetData>
    <row r="1" spans="1:9" s="1" customFormat="1" x14ac:dyDescent="0.25">
      <c r="A1" s="1" t="s">
        <v>5</v>
      </c>
      <c r="B1" s="1" t="s">
        <v>37</v>
      </c>
      <c r="C1" s="13"/>
      <c r="D1" s="1" t="s">
        <v>10</v>
      </c>
      <c r="E1" s="1" t="s">
        <v>35</v>
      </c>
      <c r="F1" s="1" t="s">
        <v>38</v>
      </c>
    </row>
    <row r="2" spans="1:9" s="7" customFormat="1" x14ac:dyDescent="0.25">
      <c r="A2" s="7" t="s">
        <v>0</v>
      </c>
      <c r="B2" s="5">
        <v>1317900000000</v>
      </c>
      <c r="C2" s="12"/>
      <c r="D2" s="5">
        <v>1490600000000</v>
      </c>
      <c r="E2" s="5">
        <f t="shared" ref="E2:E29" si="0">D2-B2</f>
        <v>172700000000</v>
      </c>
      <c r="F2" s="11">
        <f>D2/B2*100</f>
        <v>113.10418089384626</v>
      </c>
      <c r="I2" s="5"/>
    </row>
    <row r="3" spans="1:9" x14ac:dyDescent="0.25">
      <c r="A3" t="s">
        <v>6</v>
      </c>
      <c r="B3" s="3">
        <f>B2*5/100</f>
        <v>65895000000</v>
      </c>
      <c r="C3" s="8"/>
      <c r="D3" s="14">
        <f>D2*5/100</f>
        <v>74530000000</v>
      </c>
      <c r="E3" s="5">
        <f t="shared" si="0"/>
        <v>8635000000</v>
      </c>
      <c r="F3" s="15">
        <f>D3/B3*100</f>
        <v>113.10418089384626</v>
      </c>
    </row>
    <row r="4" spans="1:9" x14ac:dyDescent="0.25">
      <c r="A4" s="10" t="s">
        <v>1</v>
      </c>
      <c r="B4" s="5">
        <v>50628714000</v>
      </c>
      <c r="C4" s="8"/>
      <c r="D4" s="19">
        <v>65773866000</v>
      </c>
      <c r="E4" s="5">
        <f t="shared" si="0"/>
        <v>15145152000</v>
      </c>
      <c r="F4" s="15">
        <f>D4/B4*100</f>
        <v>129.91415503858147</v>
      </c>
    </row>
    <row r="5" spans="1:9" x14ac:dyDescent="0.25">
      <c r="A5" t="s">
        <v>7</v>
      </c>
      <c r="B5" s="11">
        <f>B4/B2*100</f>
        <v>3.8416203050307312</v>
      </c>
      <c r="C5" s="8"/>
      <c r="D5" s="16">
        <f>D4/D2*100</f>
        <v>4.4125765463571716</v>
      </c>
      <c r="E5" s="5"/>
    </row>
    <row r="6" spans="1:9" x14ac:dyDescent="0.25">
      <c r="A6" t="s">
        <v>8</v>
      </c>
      <c r="B6" s="4">
        <f>B4-B3</f>
        <v>-15266286000</v>
      </c>
      <c r="C6" s="8"/>
      <c r="D6" s="17">
        <f>D4-D3</f>
        <v>-8756134000</v>
      </c>
      <c r="E6" s="5">
        <f t="shared" si="0"/>
        <v>6510152000</v>
      </c>
    </row>
    <row r="7" spans="1:9" x14ac:dyDescent="0.25">
      <c r="A7" t="s">
        <v>9</v>
      </c>
      <c r="B7" s="9">
        <f>B6/B3*100</f>
        <v>-23.167593899385388</v>
      </c>
      <c r="D7" s="18">
        <f>D6/D3*100</f>
        <v>-11.748469072856569</v>
      </c>
      <c r="E7" s="5"/>
    </row>
    <row r="8" spans="1:9" s="21" customFormat="1" x14ac:dyDescent="0.25">
      <c r="A8" s="21" t="s">
        <v>32</v>
      </c>
      <c r="B8" s="22">
        <f>B9+B12+B14+B17+B23+B27</f>
        <v>50628714000</v>
      </c>
      <c r="C8" s="25">
        <v>-20000</v>
      </c>
      <c r="D8" s="22">
        <f>D9+D12+D14+D17+D23+D27</f>
        <v>65773846000</v>
      </c>
      <c r="E8" s="5">
        <f t="shared" si="0"/>
        <v>15145132000</v>
      </c>
      <c r="F8" s="24">
        <f t="shared" ref="F8:F15" si="1">D8/B8*100</f>
        <v>129.91411553530671</v>
      </c>
    </row>
    <row r="9" spans="1:9" x14ac:dyDescent="0.25">
      <c r="A9" s="10" t="s">
        <v>13</v>
      </c>
      <c r="B9" s="4">
        <f>B10+B11</f>
        <v>3003042000</v>
      </c>
      <c r="D9" s="4">
        <f>D10+D11</f>
        <v>2809288000</v>
      </c>
      <c r="E9" s="5">
        <f t="shared" si="0"/>
        <v>-193754000</v>
      </c>
      <c r="F9" s="15">
        <f t="shared" si="1"/>
        <v>93.548075584690466</v>
      </c>
    </row>
    <row r="10" spans="1:9" x14ac:dyDescent="0.25">
      <c r="A10" t="s">
        <v>11</v>
      </c>
      <c r="B10" s="2">
        <v>2823042000</v>
      </c>
      <c r="D10" s="2">
        <v>2674288000</v>
      </c>
      <c r="E10" s="5">
        <f t="shared" si="0"/>
        <v>-148754000</v>
      </c>
      <c r="F10" s="15">
        <f t="shared" si="1"/>
        <v>94.730719557130215</v>
      </c>
    </row>
    <row r="11" spans="1:9" x14ac:dyDescent="0.25">
      <c r="A11" t="s">
        <v>12</v>
      </c>
      <c r="B11" s="2">
        <v>180000000</v>
      </c>
      <c r="D11" s="2">
        <v>135000000</v>
      </c>
      <c r="E11" s="5">
        <f t="shared" si="0"/>
        <v>-45000000</v>
      </c>
      <c r="F11" s="15">
        <f t="shared" si="1"/>
        <v>75</v>
      </c>
    </row>
    <row r="12" spans="1:9" x14ac:dyDescent="0.25">
      <c r="A12" s="7" t="s">
        <v>14</v>
      </c>
      <c r="B12" s="4">
        <f>B13</f>
        <v>120000000</v>
      </c>
      <c r="D12" s="4">
        <f>D13</f>
        <v>120000000</v>
      </c>
      <c r="E12" s="5">
        <f t="shared" si="0"/>
        <v>0</v>
      </c>
      <c r="F12" s="15">
        <f t="shared" si="1"/>
        <v>100</v>
      </c>
    </row>
    <row r="13" spans="1:9" x14ac:dyDescent="0.25">
      <c r="A13" t="s">
        <v>15</v>
      </c>
      <c r="B13" s="2">
        <v>120000000</v>
      </c>
      <c r="D13" s="2">
        <v>120000000</v>
      </c>
      <c r="E13" s="5">
        <f t="shared" si="0"/>
        <v>0</v>
      </c>
      <c r="F13" s="15">
        <f t="shared" si="1"/>
        <v>100</v>
      </c>
    </row>
    <row r="14" spans="1:9" x14ac:dyDescent="0.25">
      <c r="A14" s="7" t="s">
        <v>16</v>
      </c>
      <c r="B14" s="4">
        <f>B15+B16</f>
        <v>1049799000</v>
      </c>
      <c r="D14" s="4">
        <f>D15+D16</f>
        <v>987226000</v>
      </c>
      <c r="E14" s="5">
        <f t="shared" si="0"/>
        <v>-62573000</v>
      </c>
      <c r="F14" s="15">
        <f t="shared" si="1"/>
        <v>94.03952566157902</v>
      </c>
    </row>
    <row r="15" spans="1:9" x14ac:dyDescent="0.25">
      <c r="A15" t="s">
        <v>17</v>
      </c>
      <c r="B15" s="2">
        <v>900000000</v>
      </c>
      <c r="D15" s="2">
        <v>837447000</v>
      </c>
      <c r="E15" s="5">
        <f t="shared" si="0"/>
        <v>-62553000</v>
      </c>
      <c r="F15" s="15">
        <f t="shared" si="1"/>
        <v>93.049666666666667</v>
      </c>
    </row>
    <row r="16" spans="1:9" x14ac:dyDescent="0.25">
      <c r="A16" t="s">
        <v>18</v>
      </c>
      <c r="B16" s="2">
        <v>149799000</v>
      </c>
      <c r="D16" s="2">
        <v>149779000</v>
      </c>
      <c r="E16" s="26">
        <v>0</v>
      </c>
      <c r="F16" s="27" t="s">
        <v>36</v>
      </c>
    </row>
    <row r="17" spans="1:8" x14ac:dyDescent="0.25">
      <c r="A17" s="7" t="s">
        <v>19</v>
      </c>
      <c r="B17" s="4">
        <f>B18+B19+B20+B21+B22</f>
        <v>38161686000</v>
      </c>
      <c r="D17" s="22">
        <f>D18+D19+D20+D21+D22</f>
        <v>54055445000</v>
      </c>
      <c r="E17" s="5">
        <f t="shared" si="0"/>
        <v>15893759000</v>
      </c>
      <c r="F17" s="15">
        <f>D17/B17*100</f>
        <v>141.64847171584609</v>
      </c>
    </row>
    <row r="18" spans="1:8" x14ac:dyDescent="0.25">
      <c r="A18" t="s">
        <v>20</v>
      </c>
      <c r="B18" s="2">
        <v>32211686000</v>
      </c>
      <c r="D18" s="23">
        <v>39911686000</v>
      </c>
      <c r="E18" s="5">
        <f t="shared" si="0"/>
        <v>7700000000</v>
      </c>
      <c r="F18" s="15">
        <f>D18/B18*100</f>
        <v>123.90436812279866</v>
      </c>
    </row>
    <row r="19" spans="1:8" x14ac:dyDescent="0.25">
      <c r="A19" t="s">
        <v>21</v>
      </c>
      <c r="B19" s="2">
        <v>5000000000</v>
      </c>
      <c r="D19" s="23">
        <v>8123759000</v>
      </c>
      <c r="E19" s="5">
        <f t="shared" si="0"/>
        <v>3123759000</v>
      </c>
      <c r="F19" s="15">
        <f>D19/B19*100</f>
        <v>162.47517999999999</v>
      </c>
    </row>
    <row r="20" spans="1:8" x14ac:dyDescent="0.25">
      <c r="A20" t="s">
        <v>22</v>
      </c>
      <c r="B20" s="2">
        <v>700000000</v>
      </c>
      <c r="D20" s="23">
        <v>750000000</v>
      </c>
      <c r="E20" s="5">
        <f t="shared" si="0"/>
        <v>50000000</v>
      </c>
      <c r="F20" s="15">
        <f>D20/B20*100</f>
        <v>107.14285714285714</v>
      </c>
    </row>
    <row r="21" spans="1:8" x14ac:dyDescent="0.25">
      <c r="A21" t="s">
        <v>23</v>
      </c>
      <c r="B21" s="2">
        <v>250000000</v>
      </c>
      <c r="D21" s="2">
        <v>250000000</v>
      </c>
      <c r="E21" s="5">
        <f t="shared" si="0"/>
        <v>0</v>
      </c>
      <c r="F21" s="15">
        <f>D21/B21*100</f>
        <v>100</v>
      </c>
    </row>
    <row r="22" spans="1:8" x14ac:dyDescent="0.25">
      <c r="A22" t="s">
        <v>31</v>
      </c>
      <c r="B22">
        <v>0</v>
      </c>
      <c r="D22" s="2">
        <v>5020000000</v>
      </c>
      <c r="E22" s="5">
        <f t="shared" si="0"/>
        <v>5020000000</v>
      </c>
      <c r="F22" s="15"/>
    </row>
    <row r="23" spans="1:8" x14ac:dyDescent="0.25">
      <c r="A23" s="7" t="s">
        <v>24</v>
      </c>
      <c r="B23" s="4">
        <f>B24+B25</f>
        <v>8094000000</v>
      </c>
      <c r="D23" s="4">
        <f>D24+D25+D26</f>
        <v>7606700000</v>
      </c>
      <c r="E23" s="5">
        <f t="shared" si="0"/>
        <v>-487300000</v>
      </c>
      <c r="F23" s="15">
        <f>D23/B23*100</f>
        <v>93.979490980973551</v>
      </c>
      <c r="G23" s="9"/>
    </row>
    <row r="24" spans="1:8" x14ac:dyDescent="0.25">
      <c r="A24" t="s">
        <v>25</v>
      </c>
      <c r="B24" s="2">
        <v>6294000000</v>
      </c>
      <c r="D24" s="2">
        <v>5494000000</v>
      </c>
      <c r="E24" s="5">
        <f t="shared" si="0"/>
        <v>-800000000</v>
      </c>
      <c r="F24" s="15">
        <f>D24/B24*100</f>
        <v>87.289482046393388</v>
      </c>
    </row>
    <row r="25" spans="1:8" x14ac:dyDescent="0.25">
      <c r="A25" t="s">
        <v>26</v>
      </c>
      <c r="B25" s="2">
        <v>1800000000</v>
      </c>
      <c r="D25" s="2">
        <v>1800000000</v>
      </c>
      <c r="E25" s="5">
        <f t="shared" si="0"/>
        <v>0</v>
      </c>
      <c r="F25" s="15">
        <f>D25/B25*100</f>
        <v>100</v>
      </c>
    </row>
    <row r="26" spans="1:8" x14ac:dyDescent="0.25">
      <c r="A26" t="s">
        <v>27</v>
      </c>
      <c r="B26">
        <v>0</v>
      </c>
      <c r="D26" s="23">
        <v>312700000</v>
      </c>
      <c r="E26" s="5">
        <f t="shared" si="0"/>
        <v>312700000</v>
      </c>
      <c r="F26" s="15"/>
    </row>
    <row r="27" spans="1:8" x14ac:dyDescent="0.25">
      <c r="A27" s="7" t="s">
        <v>28</v>
      </c>
      <c r="B27" s="4">
        <f>B28+0</f>
        <v>200187000</v>
      </c>
      <c r="D27" s="4">
        <f>D28+D29</f>
        <v>195187000</v>
      </c>
      <c r="E27" s="5">
        <f t="shared" si="0"/>
        <v>-5000000</v>
      </c>
      <c r="F27" s="15">
        <f>D27/B27*100</f>
        <v>97.50233531647909</v>
      </c>
    </row>
    <row r="28" spans="1:8" x14ac:dyDescent="0.25">
      <c r="A28" t="s">
        <v>29</v>
      </c>
      <c r="B28" s="2">
        <v>200187000</v>
      </c>
      <c r="D28" s="2">
        <v>194187000</v>
      </c>
      <c r="E28" s="5">
        <f t="shared" si="0"/>
        <v>-6000000</v>
      </c>
      <c r="F28" s="15">
        <f>D28/B28*100</f>
        <v>97.002802379774906</v>
      </c>
    </row>
    <row r="29" spans="1:8" x14ac:dyDescent="0.25">
      <c r="A29" t="s">
        <v>30</v>
      </c>
      <c r="B29">
        <v>0</v>
      </c>
      <c r="D29" s="23">
        <v>1000000</v>
      </c>
      <c r="E29" s="5">
        <f t="shared" si="0"/>
        <v>1000000</v>
      </c>
      <c r="F29" s="28">
        <v>4000000</v>
      </c>
      <c r="G29" s="3" t="s">
        <v>33</v>
      </c>
      <c r="H29" s="3"/>
    </row>
    <row r="30" spans="1:8" x14ac:dyDescent="0.25">
      <c r="D30" s="20" t="s">
        <v>34</v>
      </c>
      <c r="E30" s="5"/>
      <c r="F30" s="15"/>
    </row>
  </sheetData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F5"/>
  <sheetViews>
    <sheetView workbookViewId="0">
      <selection activeCell="C9" sqref="C9"/>
    </sheetView>
  </sheetViews>
  <sheetFormatPr defaultRowHeight="15" x14ac:dyDescent="0.25"/>
  <cols>
    <col min="1" max="1" width="27" customWidth="1"/>
    <col min="2" max="3" width="16" customWidth="1"/>
    <col min="4" max="4" width="16.28515625" customWidth="1"/>
    <col min="5" max="5" width="9.5703125" bestFit="1" customWidth="1"/>
  </cols>
  <sheetData>
    <row r="1" spans="3:6" x14ac:dyDescent="0.25">
      <c r="C1" s="1">
        <v>2020</v>
      </c>
      <c r="D1" s="1">
        <v>2021</v>
      </c>
      <c r="E1" s="1"/>
    </row>
    <row r="2" spans="3:6" x14ac:dyDescent="0.25">
      <c r="D2" s="1" t="s">
        <v>3</v>
      </c>
      <c r="E2" s="1" t="s">
        <v>2</v>
      </c>
    </row>
    <row r="3" spans="3:6" x14ac:dyDescent="0.25">
      <c r="C3" s="5">
        <v>90000000</v>
      </c>
      <c r="D3" s="5">
        <v>30000000</v>
      </c>
      <c r="E3" s="6">
        <v>255319</v>
      </c>
      <c r="F3" s="7" t="s">
        <v>4</v>
      </c>
    </row>
    <row r="5" spans="3:6" x14ac:dyDescent="0.25">
      <c r="C5" s="2">
        <v>250000000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5 одсто</vt:lpstr>
      <vt:lpstr>ж.ресурси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2022-11-07T08:49:39Z</dcterms:modified>
</cp:coreProperties>
</file>